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'дод.7'!$B$1:$I$107</definedName>
  </definedNames>
  <calcPr fullCalcOnLoad="1"/>
</workbook>
</file>

<file path=xl/sharedStrings.xml><?xml version="1.0" encoding="utf-8"?>
<sst xmlns="http://schemas.openxmlformats.org/spreadsheetml/2006/main" count="398" uniqueCount="219">
  <si>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</si>
  <si>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</si>
  <si>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</si>
  <si>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</si>
  <si>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</si>
  <si>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Інші установи та заклади</t>
  </si>
  <si>
    <t>Управління з питань надзвичайних ситуацій та цивільного захисту населення облдержадміністрації</t>
  </si>
  <si>
    <t>Надання державного  пільгового кредиту індивідуальним сільським забудовникам</t>
  </si>
  <si>
    <t>Департамент соціального захисту населення облдержадміністрації</t>
  </si>
  <si>
    <t>Інші видатки на соціальний захист населення</t>
  </si>
  <si>
    <t>Обласна програма „Ветеран” на 2014-2018 роки</t>
  </si>
  <si>
    <t>Обласна програма матеріальної підтримки найбільш незахищених верств населення на 2013-2017 роки</t>
  </si>
  <si>
    <t>Департамент агропромислового розвитку облдержадміністрації</t>
  </si>
  <si>
    <t>грн.</t>
  </si>
  <si>
    <t>Управління у справах молоді  та спорту облдержадміністрації</t>
  </si>
  <si>
    <t>0810</t>
  </si>
  <si>
    <t>1090</t>
  </si>
  <si>
    <t>0133</t>
  </si>
  <si>
    <t>Департамент екології та природних ресурсів облдержадміністрації</t>
  </si>
  <si>
    <t>Збереження природно-заповідного фонду</t>
  </si>
  <si>
    <t>Департамент  з питань будівництва та архітектури облдержадміністрації</t>
  </si>
  <si>
    <t>Управління охорони здоров’я  облдержадміністрації</t>
  </si>
  <si>
    <t>0511</t>
  </si>
  <si>
    <t>0520</t>
  </si>
  <si>
    <t>Перший заступник голови обласної ради</t>
  </si>
  <si>
    <t>Всього</t>
  </si>
  <si>
    <t>1060</t>
  </si>
  <si>
    <t>0490</t>
  </si>
  <si>
    <t>0320</t>
  </si>
  <si>
    <t>0411</t>
  </si>
  <si>
    <t>Рівненська обласна державна адміністрація</t>
  </si>
  <si>
    <t>Надання пільгового довгострокового кредиту громадянам на будівництво (реконструкцію) та придбання житла</t>
  </si>
  <si>
    <t>Департамент житлово-комунального господарства, енергетики та енергоефективності облдержадміністрації</t>
  </si>
  <si>
    <t>0470</t>
  </si>
  <si>
    <t>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</si>
  <si>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Програма підтримки фермерських господарств Рівненської області на 2016-2020 роки</t>
  </si>
  <si>
    <t>Обласна цільова програма індивідуального житлового будівництва у сільській місцевості "Власний дім" на 2016-2020 роки</t>
  </si>
  <si>
    <t>Управління культури і туризму облдержадміністрації</t>
  </si>
  <si>
    <t>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</si>
  <si>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</si>
  <si>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Управління  освіти і науки облдержадміністрації</t>
  </si>
  <si>
    <t>1011220</t>
  </si>
  <si>
    <t>1220</t>
  </si>
  <si>
    <t>0990</t>
  </si>
  <si>
    <t xml:space="preserve">Інші освітні програми                                              </t>
  </si>
  <si>
    <t>1000000</t>
  </si>
  <si>
    <t>1010000</t>
  </si>
  <si>
    <t>Інші видатки</t>
  </si>
  <si>
    <t>1100000</t>
  </si>
  <si>
    <t>1110000</t>
  </si>
  <si>
    <t>0313300</t>
  </si>
  <si>
    <t>3300</t>
  </si>
  <si>
    <t>0300000</t>
  </si>
  <si>
    <t>0310000</t>
  </si>
  <si>
    <t>7500</t>
  </si>
  <si>
    <t>4000000</t>
  </si>
  <si>
    <t>4010000</t>
  </si>
  <si>
    <t>4017410</t>
  </si>
  <si>
    <t>Заходи з енергозбереження</t>
  </si>
  <si>
    <t>7410</t>
  </si>
  <si>
    <t>4700000</t>
  </si>
  <si>
    <t>4710000</t>
  </si>
  <si>
    <t>Обласна програма охорони навколишнього природного середовища на 2017-2021 роки</t>
  </si>
  <si>
    <t>4719110</t>
  </si>
  <si>
    <t>9110</t>
  </si>
  <si>
    <t>Охорона та раціональне використання природних ресурсів</t>
  </si>
  <si>
    <t>4719130</t>
  </si>
  <si>
    <t>9130</t>
  </si>
  <si>
    <t>0513</t>
  </si>
  <si>
    <t>Ліквідація іншого забруднення навколишнього природного середовища</t>
  </si>
  <si>
    <t>5300000</t>
  </si>
  <si>
    <t>5310000</t>
  </si>
  <si>
    <t>6000000</t>
  </si>
  <si>
    <t>6010000</t>
  </si>
  <si>
    <t>6019150</t>
  </si>
  <si>
    <t>9150</t>
  </si>
  <si>
    <t>6700000</t>
  </si>
  <si>
    <t>6710000</t>
  </si>
  <si>
    <t>1118100</t>
  </si>
  <si>
    <t>Надання та повернення пільгового довгострокового кредиту на будівництво (реконструкцію) та придбання житла</t>
  </si>
  <si>
    <t>Обласна програма забезпечення молоді житлом на 2013-2017 роки:</t>
  </si>
  <si>
    <t>5318090</t>
  </si>
  <si>
    <t>Надання та повернення бюджетних позичок суб'єктам підприємницької діяльності</t>
  </si>
  <si>
    <t>Надання бюджетних позичок суб'єктам підприємницької діяльності</t>
  </si>
  <si>
    <t>Програма розвитку туризму в Рівненській області на 2016-2020 роки</t>
  </si>
  <si>
    <t>2400000</t>
  </si>
  <si>
    <t>2410000</t>
  </si>
  <si>
    <t>7210</t>
  </si>
  <si>
    <t>Підтримка засобів масової інформації</t>
  </si>
  <si>
    <t>0830</t>
  </si>
  <si>
    <t>2418600</t>
  </si>
  <si>
    <t>8600</t>
  </si>
  <si>
    <t xml:space="preserve">Інші видатки </t>
  </si>
  <si>
    <t>1510000</t>
  </si>
  <si>
    <t>1500000</t>
  </si>
  <si>
    <t>Обласна програма соціальної та матеріальної підтримки громадян, постраждалих внаслідок Чорнобильської катастрофи на 2017-2021 роки</t>
  </si>
  <si>
    <t>7300000</t>
  </si>
  <si>
    <t>Департамент економічного розвитку і торгівлі облдержадміністрації</t>
  </si>
  <si>
    <t>7310000</t>
  </si>
  <si>
    <t>7318590</t>
  </si>
  <si>
    <t>8590</t>
  </si>
  <si>
    <t>Видатки на реалізацію програм допомоги і грантів міжнародних фінансових організацій та Європейського Союзу </t>
  </si>
  <si>
    <t>Програма реалізації проекту технічної допомоги Європейського Союзу “Центр надання адміністративних послуг як інноваційний інструмент взаємодії влади та громади”  на 2016-2017 роки</t>
  </si>
  <si>
    <t>1400000</t>
  </si>
  <si>
    <t>1410000</t>
  </si>
  <si>
    <t>Програма "Діти Рівненщини" на 2016-2020 роки</t>
  </si>
  <si>
    <t>1412030</t>
  </si>
  <si>
    <t>0732</t>
  </si>
  <si>
    <t>Спеціалізована стаціонарна медична допомога населенню</t>
  </si>
  <si>
    <t>О.В.Корнійчук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</si>
  <si>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</si>
  <si>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</si>
  <si>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</si>
  <si>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</si>
  <si>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</si>
  <si>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</si>
  <si>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</si>
  <si>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</si>
  <si>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</si>
  <si>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 xml:space="preserve">Зміни до переліку місцевих (регіональних) програм, які фінансуватимуться за рахунок коштів
обласного бюджету  у 2017 році
</t>
  </si>
  <si>
    <t xml:space="preserve">Програма розвитку фізичної культури і спорту в Рівненській області на  2014-2017 роки                                        
</t>
  </si>
  <si>
    <t>Обласна програма забезпечення  загальноосвітніх навчальних закладів шкільними автобусами у 2017 році</t>
  </si>
  <si>
    <t>1018610</t>
  </si>
  <si>
    <t>8610</t>
  </si>
  <si>
    <t>0180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</si>
  <si>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</si>
  <si>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Обласна програма підтримки молоді в області на 2016-2020 роки</t>
  </si>
  <si>
    <t>Програма розвитку освіти Рівненської області на 2016-2018 роки</t>
  </si>
  <si>
    <t>0100000</t>
  </si>
  <si>
    <t>0110000</t>
  </si>
  <si>
    <t xml:space="preserve">Рівненська обласна рада </t>
  </si>
  <si>
    <t>0117210</t>
  </si>
  <si>
    <t>0117211</t>
  </si>
  <si>
    <t>7211</t>
  </si>
  <si>
    <t>Сприяння діяльності телебачення і радіомовлення</t>
  </si>
  <si>
    <t>0117212</t>
  </si>
  <si>
    <t>7212</t>
  </si>
  <si>
    <t>Підтримка періодичних видань (газет та журналів)</t>
  </si>
  <si>
    <t>Програма забезпечення поінформованості населення та сприяння розвитку інформаційного простору Рівненської області на 2016-2020 роки</t>
  </si>
  <si>
    <t>0800000</t>
  </si>
  <si>
    <t>Управління інформаційної діяльності та комунікацій з громадськістю облдержадміністрації</t>
  </si>
  <si>
    <t>0810000</t>
  </si>
  <si>
    <t>0817210</t>
  </si>
  <si>
    <t>0817211</t>
  </si>
  <si>
    <t>0817212</t>
  </si>
  <si>
    <t>0818600</t>
  </si>
  <si>
    <t>8800</t>
  </si>
  <si>
    <t>Інші субвенції</t>
  </si>
  <si>
    <t>6717500</t>
  </si>
  <si>
    <t>Інші заходи, пов'язані з економічною діяльністю</t>
  </si>
  <si>
    <t>6717810</t>
  </si>
  <si>
    <t>7810</t>
  </si>
  <si>
    <t>Видатки на запобігання та ліквідацію надзвичайних ситуацій та наслідків стихійного лиха</t>
  </si>
  <si>
    <t xml:space="preserve">Програма створення регіонального,  матеріального  резерву для запобігання і  ліквідації наслідків надзвичайних ситуацій на 2016-2020 роки  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</si>
  <si>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"Сигнал-ВО" на 2011-2017 роки</t>
  </si>
  <si>
    <t>5318109</t>
  </si>
  <si>
    <t>8109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</si>
  <si>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</si>
  <si>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7317450</t>
  </si>
  <si>
    <t>7450</t>
  </si>
  <si>
    <t>Сприяння розвитку малого та середнього підприємництва</t>
  </si>
  <si>
    <t>7317500</t>
  </si>
  <si>
    <t>7318600</t>
  </si>
  <si>
    <t>Програма розвитку малого і середнього підприємництва у Рівненській області на 2015-2017 роки</t>
  </si>
  <si>
    <t>Програма розвитку інвестиційної діяльності в Рівненській області на 2016-2018 роки</t>
  </si>
  <si>
    <t xml:space="preserve">Програма економічного та соціального розвитку Рівненської області на 2017 рік (проведення щорічного обласного конкурсу проектів розвитку територіальних громад області)
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</si>
  <si>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</si>
  <si>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</si>
  <si>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</si>
  <si>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Обласна програма запобігання виникненню лісових і торф’яних пожеж та забезпечення їх ефективного гасіння на 2017 - 2021 роки</t>
  </si>
  <si>
    <t>Програма розвитку місцевого самоврядування у Рівненській області на 2013-2017 роки</t>
  </si>
  <si>
    <t>Програма заходів з відзначення державних та професійних свят, ювілейних дат, заохочення за заслуги перед Рівненською областю на 2016-2020 роки</t>
  </si>
  <si>
    <t>0118600</t>
  </si>
  <si>
    <t>7600000</t>
  </si>
  <si>
    <t>Департамент фінансів облдержадміністрації</t>
  </si>
  <si>
    <t>7610000</t>
  </si>
  <si>
    <t>7618370</t>
  </si>
  <si>
    <t>0318600</t>
  </si>
  <si>
    <t>Обласна програма військово-патріотичного виховання та підготовки молоді до служби в Збройних силах України та інших військових формуваннях на 2016-2020 роки</t>
  </si>
  <si>
    <t xml:space="preserve">Програма економічного та соціального розвитку Рівненської області на 2017 рік (на виконання делегованих Законами України повноважень органів місцевого самоврядування) </t>
  </si>
  <si>
    <t>Обласна комплексна програма профілактики правопорушень та боротьби із злочинністю на 2016-2020 роки</t>
  </si>
  <si>
    <t>в т.ч.</t>
  </si>
  <si>
    <t>Управління патрульної поліції в місті Рівному Департаменту патрульної поліції</t>
  </si>
  <si>
    <t>Головне управління Національної поліції в Рівненській області</t>
  </si>
  <si>
    <t>Управління Служби безпеки України в Рівненській області</t>
  </si>
  <si>
    <t>Програма забезпечення мобілізаційної підготовки та оборонної роботи в Рівненській області на 2016-2020 роки</t>
  </si>
  <si>
    <t>Програма сприяння розвитку громадянського суспільства в Рівненській області на 2017-2021 роки</t>
  </si>
  <si>
    <t>4017500</t>
  </si>
  <si>
    <t>2900000</t>
  </si>
  <si>
    <t>Державний архів Рівненської області</t>
  </si>
  <si>
    <t>2910000</t>
  </si>
  <si>
    <t>2918370</t>
  </si>
  <si>
    <t>Програма забезпечення Державного архіву Рівненської області постами державної охорони на 2017-2019 роки</t>
  </si>
  <si>
    <t>Обласна програма надання фінансової підтримки комунальному підприємству «Управління майновим комплексом» Рівненської обласної ради на 2017 рік</t>
  </si>
  <si>
    <t>Луцький прикордонний загін Північного регіонального управління Державної прикордонної служби України</t>
  </si>
  <si>
    <t>Програма реалізації проекту "Покращення системи підготовки кадрів для потреб економіки Волинського субрегіону" в рамках "Програми Європейського Союзу "Підтримка політики регіонального розвитку в Україні"</t>
  </si>
  <si>
    <t>Обласна програма інформатизації та розвитку електронного урядування на 2017-2019 роки</t>
  </si>
  <si>
    <t>Військова частина 3002 Національної гвардії України        (3 стрілецький батальйон)</t>
  </si>
  <si>
    <t>1113140</t>
  </si>
  <si>
    <t>3140</t>
  </si>
  <si>
    <t>Реалізація державної політики у молодіжній сфері</t>
  </si>
  <si>
    <t>1113143</t>
  </si>
  <si>
    <t>3143</t>
  </si>
  <si>
    <t>1040</t>
  </si>
  <si>
    <t>Інші заходи та заклади молодіжної політики</t>
  </si>
  <si>
    <t>Обласна програма підтримки молоді на 2016-2020 роки</t>
  </si>
  <si>
    <t>4018800</t>
  </si>
  <si>
    <t>1115040</t>
  </si>
  <si>
    <t>5040</t>
  </si>
  <si>
    <t>Підтримка і розвиток спортивної інфраструктури</t>
  </si>
  <si>
    <t>1115042</t>
  </si>
  <si>
    <t>5042</t>
  </si>
  <si>
    <t>Фінансова підтримка спортивних споруд, які належать громадським організаціям фізкультурно-спортивної спрямованості</t>
  </si>
  <si>
    <t>1113141</t>
  </si>
  <si>
    <t>3141</t>
  </si>
  <si>
    <t>Соціальні програми і заходи державних органів у справах молоді</t>
  </si>
  <si>
    <t xml:space="preserve">Обласна програма соціального захисту учасників антитерористичної операції </t>
  </si>
  <si>
    <t>Обласна програма енергоефективності на 2017 рік</t>
  </si>
  <si>
    <t>Додаток 7
до рішення Рівненської обласної ради
"Про внесення змін до обласного бюджету на 2017 рік"
  від 17 березня 2017 року № 505_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</si>
</sst>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8" fillId="47" borderId="8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" fillId="3" borderId="0" applyNumberFormat="0" applyBorder="0" applyAlignment="0" applyProtection="0"/>
    <xf numFmtId="0" fontId="6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61" fillId="47" borderId="12" applyNumberFormat="0" applyAlignment="0" applyProtection="0"/>
    <xf numFmtId="0" fontId="18" fillId="0" borderId="13" applyNumberFormat="0" applyFill="0" applyAlignment="0" applyProtection="0"/>
    <xf numFmtId="0" fontId="62" fillId="51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181" fontId="42" fillId="0" borderId="0" xfId="68" applyFont="1" applyFill="1" applyBorder="1" applyAlignment="1" applyProtection="1">
      <alignment horizontal="left" vertical="top" wrapText="1"/>
      <protection locked="0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5" xfId="0" applyNumberFormat="1" applyFont="1" applyBorder="1" applyAlignment="1">
      <alignment horizontal="center" vertical="top" wrapText="1"/>
    </xf>
    <xf numFmtId="49" fontId="34" fillId="46" borderId="15" xfId="0" applyNumberFormat="1" applyFont="1" applyFill="1" applyBorder="1" applyAlignment="1">
      <alignment horizontal="center" vertical="top" wrapText="1"/>
    </xf>
    <xf numFmtId="49" fontId="35" fillId="46" borderId="15" xfId="0" applyNumberFormat="1" applyFont="1" applyFill="1" applyBorder="1" applyAlignment="1">
      <alignment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26" fillId="46" borderId="15" xfId="0" applyNumberFormat="1" applyFont="1" applyFill="1" applyBorder="1" applyAlignment="1">
      <alignment horizontal="center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3" fillId="0" borderId="15" xfId="0" applyNumberFormat="1" applyFont="1" applyBorder="1" applyAlignment="1">
      <alignment horizontal="left" vertical="top" wrapText="1"/>
    </xf>
    <xf numFmtId="49" fontId="33" fillId="52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184" fontId="36" fillId="0" borderId="15" xfId="93" applyNumberFormat="1" applyFont="1" applyBorder="1" applyAlignment="1">
      <alignment vertical="top" wrapText="1"/>
      <protection/>
    </xf>
    <xf numFmtId="3" fontId="30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184" fontId="37" fillId="46" borderId="15" xfId="93" applyNumberFormat="1" applyFont="1" applyFill="1" applyBorder="1" applyAlignment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184" fontId="20" fillId="46" borderId="15" xfId="93" applyNumberFormat="1" applyFont="1" applyFill="1" applyBorder="1" applyAlignment="1">
      <alignment horizontal="center" vertical="center"/>
      <protection/>
    </xf>
    <xf numFmtId="4" fontId="20" fillId="46" borderId="15" xfId="93" applyNumberFormat="1" applyFont="1" applyFill="1" applyBorder="1">
      <alignment vertical="top"/>
      <protection/>
    </xf>
    <xf numFmtId="4" fontId="20" fillId="0" borderId="15" xfId="93" applyNumberFormat="1" applyFont="1" applyFill="1" applyBorder="1">
      <alignment vertical="top"/>
      <protection/>
    </xf>
    <xf numFmtId="4" fontId="37" fillId="46" borderId="15" xfId="93" applyNumberFormat="1" applyFont="1" applyFill="1" applyBorder="1">
      <alignment vertical="top"/>
      <protection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 applyProtection="1">
      <alignment vertical="top" wrapText="1"/>
      <protection locked="0"/>
    </xf>
    <xf numFmtId="4" fontId="37" fillId="46" borderId="15" xfId="93" applyNumberFormat="1" applyFont="1" applyFill="1" applyBorder="1" applyAlignment="1">
      <alignment horizontal="right" vertical="top"/>
      <protection/>
    </xf>
    <xf numFmtId="49" fontId="30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30" fillId="0" borderId="15" xfId="0" applyNumberFormat="1" applyFont="1" applyFill="1" applyBorder="1" applyAlignment="1">
      <alignment vertical="top" wrapText="1"/>
    </xf>
    <xf numFmtId="49" fontId="39" fillId="0" borderId="15" xfId="0" applyNumberFormat="1" applyFont="1" applyBorder="1" applyAlignment="1">
      <alignment horizontal="center" vertical="top" wrapText="1"/>
    </xf>
    <xf numFmtId="49" fontId="38" fillId="0" borderId="15" xfId="0" applyNumberFormat="1" applyFont="1" applyFill="1" applyBorder="1" applyAlignment="1">
      <alignment vertical="top" wrapText="1"/>
    </xf>
    <xf numFmtId="4" fontId="37" fillId="0" borderId="15" xfId="93" applyNumberFormat="1" applyFont="1" applyBorder="1" applyAlignment="1">
      <alignment horizontal="right" vertical="top"/>
      <protection/>
    </xf>
    <xf numFmtId="4" fontId="30" fillId="0" borderId="15" xfId="0" applyNumberFormat="1" applyFont="1" applyFill="1" applyBorder="1" applyAlignment="1">
      <alignment horizontal="righ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36" fillId="0" borderId="15" xfId="93" applyNumberFormat="1" applyFont="1" applyBorder="1" applyAlignment="1">
      <alignment horizontal="right" vertical="top"/>
      <protection/>
    </xf>
    <xf numFmtId="4" fontId="20" fillId="0" borderId="15" xfId="93" applyNumberFormat="1" applyFont="1" applyBorder="1">
      <alignment vertical="top"/>
      <protection/>
    </xf>
    <xf numFmtId="49" fontId="30" fillId="0" borderId="15" xfId="0" applyNumberFormat="1" applyFont="1" applyBorder="1" applyAlignment="1" applyProtection="1">
      <alignment vertical="top" wrapText="1"/>
      <protection locked="0"/>
    </xf>
    <xf numFmtId="4" fontId="30" fillId="0" borderId="15" xfId="93" applyNumberFormat="1" applyFont="1" applyBorder="1">
      <alignment vertical="top"/>
      <protection/>
    </xf>
    <xf numFmtId="49" fontId="30" fillId="0" borderId="15" xfId="0" applyNumberFormat="1" applyFont="1" applyBorder="1" applyAlignment="1" applyProtection="1">
      <alignment vertical="top" wrapText="1"/>
      <protection locked="0"/>
    </xf>
    <xf numFmtId="0" fontId="30" fillId="0" borderId="15" xfId="0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0" fontId="36" fillId="0" borderId="15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center" vertical="top" wrapText="1"/>
    </xf>
    <xf numFmtId="49" fontId="38" fillId="0" borderId="15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 horizontal="left" vertical="top" wrapText="1"/>
    </xf>
    <xf numFmtId="49" fontId="27" fillId="0" borderId="15" xfId="0" applyNumberFormat="1" applyFont="1" applyBorder="1" applyAlignment="1" applyProtection="1">
      <alignment vertical="top" wrapText="1"/>
      <protection locked="0"/>
    </xf>
    <xf numFmtId="0" fontId="41" fillId="0" borderId="15" xfId="0" applyFont="1" applyBorder="1" applyAlignment="1">
      <alignment horizontal="left" vertical="top" wrapText="1"/>
    </xf>
    <xf numFmtId="4" fontId="30" fillId="0" borderId="15" xfId="93" applyNumberFormat="1" applyFont="1" applyFill="1" applyBorder="1">
      <alignment vertical="top"/>
      <protection/>
    </xf>
    <xf numFmtId="49" fontId="39" fillId="0" borderId="15" xfId="0" applyNumberFormat="1" applyFont="1" applyBorder="1" applyAlignment="1">
      <alignment horizontal="center" vertical="top" wrapText="1"/>
    </xf>
    <xf numFmtId="184" fontId="41" fillId="0" borderId="15" xfId="93" applyNumberFormat="1" applyFont="1" applyBorder="1" applyAlignment="1">
      <alignment vertical="top" wrapText="1"/>
      <protection/>
    </xf>
    <xf numFmtId="0" fontId="30" fillId="0" borderId="15" xfId="0" applyNumberFormat="1" applyFont="1" applyBorder="1" applyAlignment="1" applyProtection="1">
      <alignment vertical="top" wrapText="1"/>
      <protection locked="0"/>
    </xf>
    <xf numFmtId="0" fontId="30" fillId="52" borderId="15" xfId="0" applyFont="1" applyFill="1" applyBorder="1" applyAlignment="1">
      <alignment horizontal="center" vertical="top" wrapText="1"/>
    </xf>
    <xf numFmtId="49" fontId="30" fillId="52" borderId="15" xfId="0" applyNumberFormat="1" applyFont="1" applyFill="1" applyBorder="1" applyAlignment="1">
      <alignment horizontal="center" vertical="top" wrapText="1"/>
    </xf>
    <xf numFmtId="184" fontId="36" fillId="0" borderId="15" xfId="93" applyNumberFormat="1" applyFont="1" applyBorder="1" applyAlignment="1">
      <alignment horizontal="left" vertical="top" wrapText="1"/>
      <protection/>
    </xf>
    <xf numFmtId="0" fontId="30" fillId="0" borderId="15" xfId="0" applyFont="1" applyBorder="1" applyAlignment="1">
      <alignment vertical="top" wrapText="1"/>
    </xf>
    <xf numFmtId="0" fontId="30" fillId="0" borderId="15" xfId="0" applyNumberFormat="1" applyFont="1" applyBorder="1" applyAlignment="1">
      <alignment vertical="top" wrapText="1"/>
    </xf>
    <xf numFmtId="49" fontId="27" fillId="0" borderId="15" xfId="0" applyNumberFormat="1" applyFont="1" applyFill="1" applyBorder="1" applyAlignment="1" applyProtection="1">
      <alignment vertical="top" wrapText="1"/>
      <protection locked="0"/>
    </xf>
    <xf numFmtId="49" fontId="42" fillId="0" borderId="0" xfId="0" applyNumberFormat="1" applyFont="1" applyFill="1" applyBorder="1" applyAlignment="1" applyProtection="1">
      <alignment vertical="top" wrapText="1"/>
      <protection locked="0"/>
    </xf>
    <xf numFmtId="4" fontId="41" fillId="0" borderId="15" xfId="93" applyNumberFormat="1" applyFont="1" applyBorder="1" applyAlignment="1">
      <alignment horizontal="right" vertical="top"/>
      <protection/>
    </xf>
    <xf numFmtId="4" fontId="38" fillId="0" borderId="15" xfId="0" applyNumberFormat="1" applyFont="1" applyFill="1" applyBorder="1" applyAlignment="1">
      <alignment horizontal="right" vertical="top" wrapText="1"/>
    </xf>
    <xf numFmtId="49" fontId="34" fillId="46" borderId="15" xfId="0" applyNumberFormat="1" applyFont="1" applyFill="1" applyBorder="1" applyAlignment="1">
      <alignment vertical="top" wrapText="1"/>
    </xf>
    <xf numFmtId="49" fontId="38" fillId="0" borderId="15" xfId="0" applyNumberFormat="1" applyFont="1" applyFill="1" applyBorder="1" applyAlignment="1" applyProtection="1">
      <alignment vertical="top" wrapText="1"/>
      <protection locked="0"/>
    </xf>
    <xf numFmtId="49" fontId="33" fillId="0" borderId="15" xfId="0" applyNumberFormat="1" applyFont="1" applyFill="1" applyBorder="1" applyAlignment="1">
      <alignment vertical="top" wrapText="1"/>
    </xf>
    <xf numFmtId="49" fontId="39" fillId="0" borderId="15" xfId="0" applyNumberFormat="1" applyFont="1" applyFill="1" applyBorder="1" applyAlignment="1">
      <alignment vertical="top" wrapText="1"/>
    </xf>
    <xf numFmtId="0" fontId="33" fillId="0" borderId="15" xfId="100" applyNumberFormat="1" applyFont="1" applyBorder="1" applyAlignment="1">
      <alignment vertical="top" wrapText="1"/>
      <protection/>
    </xf>
    <xf numFmtId="49" fontId="38" fillId="0" borderId="15" xfId="0" applyNumberFormat="1" applyFont="1" applyBorder="1" applyAlignment="1" applyProtection="1">
      <alignment vertical="top" wrapText="1"/>
      <protection locked="0"/>
    </xf>
    <xf numFmtId="3" fontId="38" fillId="0" borderId="15" xfId="0" applyNumberFormat="1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vertical="top" wrapText="1"/>
    </xf>
    <xf numFmtId="4" fontId="36" fillId="0" borderId="15" xfId="93" applyNumberFormat="1" applyFont="1" applyBorder="1">
      <alignment vertical="top"/>
      <protection/>
    </xf>
    <xf numFmtId="4" fontId="37" fillId="0" borderId="15" xfId="93" applyNumberFormat="1" applyFont="1" applyBorder="1">
      <alignment vertical="top"/>
      <protection/>
    </xf>
    <xf numFmtId="4" fontId="41" fillId="0" borderId="15" xfId="93" applyNumberFormat="1" applyFont="1" applyBorder="1">
      <alignment vertical="top"/>
      <protection/>
    </xf>
    <xf numFmtId="4" fontId="40" fillId="0" borderId="15" xfId="93" applyNumberFormat="1" applyFont="1" applyBorder="1">
      <alignment vertical="top"/>
      <protection/>
    </xf>
    <xf numFmtId="49" fontId="43" fillId="0" borderId="15" xfId="0" applyNumberFormat="1" applyFont="1" applyBorder="1" applyAlignment="1" applyProtection="1">
      <alignment vertical="top" wrapText="1"/>
      <protection locked="0"/>
    </xf>
    <xf numFmtId="4" fontId="37" fillId="0" borderId="15" xfId="93" applyNumberFormat="1" applyFont="1" applyFill="1" applyBorder="1">
      <alignment vertical="top"/>
      <protection/>
    </xf>
    <xf numFmtId="4" fontId="40" fillId="0" borderId="15" xfId="93" applyNumberFormat="1" applyFont="1" applyFill="1" applyBorder="1">
      <alignment vertical="top"/>
      <protection/>
    </xf>
    <xf numFmtId="4" fontId="36" fillId="0" borderId="15" xfId="93" applyNumberFormat="1" applyFont="1" applyFill="1" applyBorder="1">
      <alignment vertical="top"/>
      <protection/>
    </xf>
    <xf numFmtId="4" fontId="37" fillId="0" borderId="15" xfId="0" applyNumberFormat="1" applyFont="1" applyBorder="1" applyAlignment="1">
      <alignment vertical="justify"/>
    </xf>
    <xf numFmtId="4" fontId="64" fillId="0" borderId="15" xfId="93" applyNumberFormat="1" applyFont="1" applyBorder="1">
      <alignment vertical="top"/>
      <protection/>
    </xf>
    <xf numFmtId="49" fontId="33" fillId="52" borderId="15" xfId="0" applyNumberFormat="1" applyFont="1" applyFill="1" applyBorder="1" applyAlignment="1" applyProtection="1">
      <alignment vertical="top" wrapText="1"/>
      <protection locked="0"/>
    </xf>
    <xf numFmtId="49" fontId="38" fillId="0" borderId="15" xfId="0" applyNumberFormat="1" applyFont="1" applyBorder="1" applyAlignment="1" applyProtection="1">
      <alignment horizontal="center" vertical="top" wrapText="1"/>
      <protection locked="0"/>
    </xf>
    <xf numFmtId="184" fontId="38" fillId="0" borderId="15" xfId="93" applyNumberFormat="1" applyFont="1" applyBorder="1" applyAlignment="1">
      <alignment vertical="top" wrapText="1"/>
      <protection/>
    </xf>
    <xf numFmtId="4" fontId="38" fillId="0" borderId="15" xfId="93" applyNumberFormat="1" applyFont="1" applyBorder="1">
      <alignment vertical="top"/>
      <protection/>
    </xf>
    <xf numFmtId="4" fontId="65" fillId="0" borderId="15" xfId="93" applyNumberFormat="1" applyFont="1" applyBorder="1">
      <alignment vertical="top"/>
      <protection/>
    </xf>
    <xf numFmtId="0" fontId="30" fillId="0" borderId="15" xfId="0" applyFont="1" applyBorder="1" applyAlignment="1">
      <alignment vertical="center" wrapText="1"/>
    </xf>
    <xf numFmtId="4" fontId="38" fillId="0" borderId="15" xfId="0" applyNumberFormat="1" applyFont="1" applyBorder="1" applyAlignment="1">
      <alignment horizontal="right" vertical="top" wrapText="1"/>
    </xf>
    <xf numFmtId="4" fontId="30" fillId="0" borderId="15" xfId="0" applyNumberFormat="1" applyFont="1" applyBorder="1" applyAlignment="1">
      <alignment horizontal="right" vertical="top" wrapText="1"/>
    </xf>
    <xf numFmtId="184" fontId="30" fillId="0" borderId="15" xfId="93" applyNumberFormat="1" applyFont="1" applyBorder="1" applyAlignment="1">
      <alignment vertical="top" wrapText="1"/>
      <protection/>
    </xf>
    <xf numFmtId="49" fontId="33" fillId="0" borderId="15" xfId="0" applyNumberFormat="1" applyFont="1" applyFill="1" applyBorder="1" applyAlignment="1">
      <alignment horizontal="center" vertical="top" wrapText="1"/>
    </xf>
    <xf numFmtId="4" fontId="44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/>
    </xf>
    <xf numFmtId="49" fontId="41" fillId="0" borderId="15" xfId="0" applyNumberFormat="1" applyFont="1" applyFill="1" applyBorder="1" applyAlignment="1">
      <alignment vertical="top" wrapText="1"/>
    </xf>
    <xf numFmtId="0" fontId="38" fillId="0" borderId="15" xfId="0" applyNumberFormat="1" applyFont="1" applyBorder="1" applyAlignment="1" applyProtection="1">
      <alignment vertical="top" wrapText="1"/>
      <protection locked="0"/>
    </xf>
    <xf numFmtId="0" fontId="45" fillId="46" borderId="0" xfId="0" applyFont="1" applyFill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view="pageBreakPreview" zoomScaleSheetLayoutView="100" zoomScalePageLayoutView="0" workbookViewId="0" topLeftCell="B1">
      <selection activeCell="B3" sqref="B3:I3"/>
    </sheetView>
  </sheetViews>
  <sheetFormatPr defaultColWidth="9.16015625" defaultRowHeight="12.75"/>
  <cols>
    <col min="1" max="1" width="3.83203125" style="9" hidden="1" customWidth="1"/>
    <col min="2" max="3" width="15.5" style="17" customWidth="1"/>
    <col min="4" max="4" width="17.83203125" style="17" customWidth="1"/>
    <col min="5" max="5" width="50.83203125" style="9" customWidth="1"/>
    <col min="6" max="6" width="68.5" style="9" customWidth="1"/>
    <col min="7" max="7" width="19" style="9" customWidth="1"/>
    <col min="8" max="8" width="19.33203125" style="9" customWidth="1"/>
    <col min="9" max="9" width="22.16015625" style="9" customWidth="1"/>
    <col min="10" max="10" width="4.33203125" style="8" customWidth="1"/>
    <col min="11" max="13" width="11.66015625" style="8" bestFit="1" customWidth="1"/>
    <col min="14" max="16384" width="9.16015625" style="8" customWidth="1"/>
  </cols>
  <sheetData>
    <row r="1" spans="1:9" s="12" customFormat="1" ht="13.5" customHeight="1">
      <c r="A1" s="11"/>
      <c r="B1" s="6"/>
      <c r="C1" s="6"/>
      <c r="D1" s="6"/>
      <c r="E1" s="6"/>
      <c r="F1" s="6"/>
      <c r="G1" s="6"/>
      <c r="H1" s="6"/>
      <c r="I1" s="6"/>
    </row>
    <row r="2" spans="7:9" ht="63" customHeight="1">
      <c r="G2" s="3" t="s">
        <v>218</v>
      </c>
      <c r="H2" s="3"/>
      <c r="I2" s="3"/>
    </row>
    <row r="3" spans="1:9" ht="45.75" customHeight="1">
      <c r="A3" s="7"/>
      <c r="B3" s="5" t="s">
        <v>119</v>
      </c>
      <c r="C3" s="5"/>
      <c r="D3" s="5"/>
      <c r="E3" s="5"/>
      <c r="F3" s="5"/>
      <c r="G3" s="5"/>
      <c r="H3" s="5"/>
      <c r="I3" s="5"/>
    </row>
    <row r="4" spans="2:9" ht="18.75">
      <c r="B4" s="18"/>
      <c r="C4" s="18"/>
      <c r="D4" s="18"/>
      <c r="E4" s="10"/>
      <c r="F4" s="21"/>
      <c r="G4" s="21"/>
      <c r="H4" s="22"/>
      <c r="I4" s="13" t="s">
        <v>13</v>
      </c>
    </row>
    <row r="5" spans="1:9" ht="84.75" customHeight="1">
      <c r="A5" s="20"/>
      <c r="B5" s="39" t="s">
        <v>110</v>
      </c>
      <c r="C5" s="39" t="s">
        <v>111</v>
      </c>
      <c r="D5" s="39" t="s">
        <v>112</v>
      </c>
      <c r="E5" s="39" t="s">
        <v>39</v>
      </c>
      <c r="F5" s="14" t="s">
        <v>3</v>
      </c>
      <c r="G5" s="50" t="s">
        <v>0</v>
      </c>
      <c r="H5" s="14" t="s">
        <v>1</v>
      </c>
      <c r="I5" s="14" t="s">
        <v>4</v>
      </c>
    </row>
    <row r="6" spans="1:9" s="30" customFormat="1" ht="15.75">
      <c r="A6" s="29"/>
      <c r="B6" s="25" t="s">
        <v>128</v>
      </c>
      <c r="C6" s="25"/>
      <c r="D6" s="28"/>
      <c r="E6" s="83" t="s">
        <v>130</v>
      </c>
      <c r="F6" s="38" t="s">
        <v>25</v>
      </c>
      <c r="G6" s="43">
        <f>G7</f>
        <v>629570</v>
      </c>
      <c r="H6" s="43">
        <f>H7</f>
        <v>230000</v>
      </c>
      <c r="I6" s="43">
        <f>G6+H6</f>
        <v>859570</v>
      </c>
    </row>
    <row r="7" spans="1:9" s="30" customFormat="1" ht="15.75">
      <c r="A7" s="29"/>
      <c r="B7" s="25" t="s">
        <v>129</v>
      </c>
      <c r="C7" s="25"/>
      <c r="D7" s="28"/>
      <c r="E7" s="83" t="s">
        <v>130</v>
      </c>
      <c r="F7" s="38" t="s">
        <v>25</v>
      </c>
      <c r="G7" s="43">
        <f>G8+G11+G12+G13</f>
        <v>629570</v>
      </c>
      <c r="H7" s="43">
        <f>H8+H11+H12+H13</f>
        <v>230000</v>
      </c>
      <c r="I7" s="43">
        <f>G7+H7</f>
        <v>859570</v>
      </c>
    </row>
    <row r="8" spans="1:9" s="30" customFormat="1" ht="47.25">
      <c r="A8" s="29"/>
      <c r="B8" s="27" t="s">
        <v>131</v>
      </c>
      <c r="C8" s="27" t="s">
        <v>87</v>
      </c>
      <c r="D8" s="27"/>
      <c r="E8" s="31" t="s">
        <v>88</v>
      </c>
      <c r="F8" s="85" t="s">
        <v>138</v>
      </c>
      <c r="G8" s="55">
        <f>G9+G10</f>
        <v>200000</v>
      </c>
      <c r="H8" s="96"/>
      <c r="I8" s="92">
        <f aca="true" t="shared" si="0" ref="I8:I83">G8+H8</f>
        <v>200000</v>
      </c>
    </row>
    <row r="9" spans="1:9" s="30" customFormat="1" ht="47.25">
      <c r="A9" s="29"/>
      <c r="B9" s="71" t="s">
        <v>132</v>
      </c>
      <c r="C9" s="71" t="s">
        <v>133</v>
      </c>
      <c r="D9" s="71" t="s">
        <v>89</v>
      </c>
      <c r="E9" s="84" t="s">
        <v>134</v>
      </c>
      <c r="F9" s="85" t="s">
        <v>138</v>
      </c>
      <c r="G9" s="82">
        <v>70000</v>
      </c>
      <c r="H9" s="97"/>
      <c r="I9" s="94">
        <f t="shared" si="0"/>
        <v>70000</v>
      </c>
    </row>
    <row r="10" spans="2:9" ht="47.25">
      <c r="B10" s="71" t="s">
        <v>135</v>
      </c>
      <c r="C10" s="71" t="s">
        <v>136</v>
      </c>
      <c r="D10" s="71" t="s">
        <v>89</v>
      </c>
      <c r="E10" s="84" t="s">
        <v>137</v>
      </c>
      <c r="F10" s="85" t="s">
        <v>138</v>
      </c>
      <c r="G10" s="82">
        <v>130000</v>
      </c>
      <c r="H10" s="94"/>
      <c r="I10" s="94">
        <f t="shared" si="0"/>
        <v>130000</v>
      </c>
    </row>
    <row r="11" spans="2:9" ht="31.5">
      <c r="B11" s="24" t="s">
        <v>172</v>
      </c>
      <c r="C11" s="24" t="s">
        <v>91</v>
      </c>
      <c r="D11" s="24" t="s">
        <v>17</v>
      </c>
      <c r="E11" s="32" t="s">
        <v>92</v>
      </c>
      <c r="F11" s="85" t="s">
        <v>170</v>
      </c>
      <c r="G11" s="55">
        <v>34570</v>
      </c>
      <c r="H11" s="92"/>
      <c r="I11" s="92">
        <f t="shared" si="0"/>
        <v>34570</v>
      </c>
    </row>
    <row r="12" spans="2:9" ht="47.25">
      <c r="B12" s="24" t="s">
        <v>172</v>
      </c>
      <c r="C12" s="24" t="s">
        <v>91</v>
      </c>
      <c r="D12" s="24" t="s">
        <v>17</v>
      </c>
      <c r="E12" s="32" t="s">
        <v>92</v>
      </c>
      <c r="F12" s="85" t="s">
        <v>171</v>
      </c>
      <c r="G12" s="55">
        <v>300000</v>
      </c>
      <c r="H12" s="92"/>
      <c r="I12" s="92">
        <f t="shared" si="0"/>
        <v>300000</v>
      </c>
    </row>
    <row r="13" spans="2:9" ht="31.5">
      <c r="B13" s="24" t="s">
        <v>172</v>
      </c>
      <c r="C13" s="24" t="s">
        <v>91</v>
      </c>
      <c r="D13" s="24" t="s">
        <v>17</v>
      </c>
      <c r="E13" s="32" t="s">
        <v>92</v>
      </c>
      <c r="F13" s="109" t="s">
        <v>196</v>
      </c>
      <c r="G13" s="55">
        <v>95000</v>
      </c>
      <c r="H13" s="91">
        <v>230000</v>
      </c>
      <c r="I13" s="92">
        <f t="shared" si="0"/>
        <v>325000</v>
      </c>
    </row>
    <row r="14" spans="2:9" ht="31.5">
      <c r="B14" s="25" t="s">
        <v>52</v>
      </c>
      <c r="C14" s="25"/>
      <c r="D14" s="28"/>
      <c r="E14" s="26" t="s">
        <v>30</v>
      </c>
      <c r="F14" s="38" t="s">
        <v>25</v>
      </c>
      <c r="G14" s="43">
        <f>G15</f>
        <v>3910000</v>
      </c>
      <c r="H14" s="43">
        <f>H15</f>
        <v>2427000</v>
      </c>
      <c r="I14" s="43">
        <f aca="true" t="shared" si="1" ref="I14:I20">G14+H14</f>
        <v>6337000</v>
      </c>
    </row>
    <row r="15" spans="2:9" ht="31.5">
      <c r="B15" s="25" t="s">
        <v>53</v>
      </c>
      <c r="C15" s="25"/>
      <c r="D15" s="28"/>
      <c r="E15" s="26" t="s">
        <v>30</v>
      </c>
      <c r="F15" s="38" t="s">
        <v>25</v>
      </c>
      <c r="G15" s="43">
        <f>G16+G17+G30+G18+G29+G19+G20+G28+G26+G27</f>
        <v>3910000</v>
      </c>
      <c r="H15" s="43">
        <f>H16+H17+H30+H18+H29+H19+H20+H28+H26+H27</f>
        <v>2427000</v>
      </c>
      <c r="I15" s="43">
        <f t="shared" si="1"/>
        <v>6337000</v>
      </c>
    </row>
    <row r="16" spans="2:9" ht="63">
      <c r="B16" s="27" t="s">
        <v>50</v>
      </c>
      <c r="C16" s="27" t="s">
        <v>51</v>
      </c>
      <c r="D16" s="27" t="s">
        <v>16</v>
      </c>
      <c r="E16" s="31" t="s">
        <v>5</v>
      </c>
      <c r="F16" s="35" t="s">
        <v>38</v>
      </c>
      <c r="G16" s="91">
        <v>40000</v>
      </c>
      <c r="H16" s="91"/>
      <c r="I16" s="92">
        <f t="shared" si="1"/>
        <v>40000</v>
      </c>
    </row>
    <row r="17" spans="2:9" ht="63">
      <c r="B17" s="27" t="s">
        <v>166</v>
      </c>
      <c r="C17" s="27" t="s">
        <v>167</v>
      </c>
      <c r="D17" s="27" t="s">
        <v>124</v>
      </c>
      <c r="E17" s="47" t="s">
        <v>168</v>
      </c>
      <c r="F17" s="35" t="s">
        <v>169</v>
      </c>
      <c r="G17" s="91"/>
      <c r="H17" s="91">
        <v>1500000</v>
      </c>
      <c r="I17" s="92">
        <f t="shared" si="1"/>
        <v>1500000</v>
      </c>
    </row>
    <row r="18" spans="2:9" ht="63">
      <c r="B18" s="27" t="s">
        <v>166</v>
      </c>
      <c r="C18" s="27" t="s">
        <v>167</v>
      </c>
      <c r="D18" s="27" t="s">
        <v>124</v>
      </c>
      <c r="E18" s="47" t="s">
        <v>168</v>
      </c>
      <c r="F18" s="35" t="s">
        <v>178</v>
      </c>
      <c r="G18" s="91">
        <f>160000+175000</f>
        <v>335000</v>
      </c>
      <c r="H18" s="91"/>
      <c r="I18" s="92">
        <f t="shared" si="1"/>
        <v>335000</v>
      </c>
    </row>
    <row r="19" spans="2:13" ht="63">
      <c r="B19" s="27" t="s">
        <v>166</v>
      </c>
      <c r="C19" s="27" t="s">
        <v>167</v>
      </c>
      <c r="D19" s="27" t="s">
        <v>124</v>
      </c>
      <c r="E19" s="47" t="s">
        <v>168</v>
      </c>
      <c r="F19" s="85" t="s">
        <v>179</v>
      </c>
      <c r="G19" s="91">
        <v>980000</v>
      </c>
      <c r="H19" s="91"/>
      <c r="I19" s="92">
        <f t="shared" si="1"/>
        <v>980000</v>
      </c>
      <c r="K19" s="112"/>
      <c r="L19" s="112"/>
      <c r="M19" s="112"/>
    </row>
    <row r="20" spans="2:13" ht="63">
      <c r="B20" s="27" t="s">
        <v>166</v>
      </c>
      <c r="C20" s="27" t="s">
        <v>167</v>
      </c>
      <c r="D20" s="27" t="s">
        <v>124</v>
      </c>
      <c r="E20" s="47" t="s">
        <v>168</v>
      </c>
      <c r="F20" s="85" t="s">
        <v>180</v>
      </c>
      <c r="G20" s="91">
        <f>G21+G22+G23+G24+G25</f>
        <v>1300000</v>
      </c>
      <c r="H20" s="91">
        <f>H21+H22+H23+H24+H25</f>
        <v>200000</v>
      </c>
      <c r="I20" s="92">
        <f t="shared" si="1"/>
        <v>1500000</v>
      </c>
      <c r="K20" s="112"/>
      <c r="L20" s="112"/>
      <c r="M20" s="112"/>
    </row>
    <row r="21" spans="2:9" ht="20.25" customHeight="1">
      <c r="B21" s="102" t="s">
        <v>181</v>
      </c>
      <c r="C21" s="71"/>
      <c r="D21" s="71"/>
      <c r="E21" s="84"/>
      <c r="F21" s="72" t="s">
        <v>184</v>
      </c>
      <c r="G21" s="93">
        <v>400000</v>
      </c>
      <c r="H21" s="93"/>
      <c r="I21" s="94">
        <f aca="true" t="shared" si="2" ref="I21:I28">G21+H21</f>
        <v>400000</v>
      </c>
    </row>
    <row r="22" spans="2:9" ht="31.5">
      <c r="B22" s="102" t="s">
        <v>181</v>
      </c>
      <c r="C22" s="71"/>
      <c r="D22" s="71"/>
      <c r="E22" s="84"/>
      <c r="F22" s="72" t="s">
        <v>183</v>
      </c>
      <c r="G22" s="93">
        <v>500000</v>
      </c>
      <c r="H22" s="93"/>
      <c r="I22" s="94">
        <f t="shared" si="2"/>
        <v>500000</v>
      </c>
    </row>
    <row r="23" spans="2:9" ht="31.5">
      <c r="B23" s="102" t="s">
        <v>181</v>
      </c>
      <c r="C23" s="71"/>
      <c r="D23" s="71"/>
      <c r="E23" s="84"/>
      <c r="F23" s="72" t="s">
        <v>182</v>
      </c>
      <c r="G23" s="93"/>
      <c r="H23" s="93">
        <v>200000</v>
      </c>
      <c r="I23" s="94">
        <f t="shared" si="2"/>
        <v>200000</v>
      </c>
    </row>
    <row r="24" spans="2:9" ht="31.5">
      <c r="B24" s="102" t="s">
        <v>181</v>
      </c>
      <c r="C24" s="71"/>
      <c r="D24" s="71"/>
      <c r="E24" s="84"/>
      <c r="F24" s="103" t="s">
        <v>194</v>
      </c>
      <c r="G24" s="104">
        <v>200000</v>
      </c>
      <c r="H24" s="105"/>
      <c r="I24" s="94">
        <f t="shared" si="2"/>
        <v>200000</v>
      </c>
    </row>
    <row r="25" spans="2:9" ht="31.5">
      <c r="B25" s="102" t="s">
        <v>181</v>
      </c>
      <c r="C25" s="71"/>
      <c r="D25" s="71"/>
      <c r="E25" s="84"/>
      <c r="F25" s="103" t="s">
        <v>197</v>
      </c>
      <c r="G25" s="104">
        <v>200000</v>
      </c>
      <c r="H25" s="105"/>
      <c r="I25" s="94">
        <f t="shared" si="2"/>
        <v>200000</v>
      </c>
    </row>
    <row r="26" spans="2:9" ht="63">
      <c r="B26" s="27" t="s">
        <v>166</v>
      </c>
      <c r="C26" s="27" t="s">
        <v>167</v>
      </c>
      <c r="D26" s="27" t="s">
        <v>124</v>
      </c>
      <c r="E26" s="47" t="s">
        <v>168</v>
      </c>
      <c r="F26" s="85" t="s">
        <v>185</v>
      </c>
      <c r="G26" s="60">
        <v>100000</v>
      </c>
      <c r="H26" s="60">
        <v>200000</v>
      </c>
      <c r="I26" s="92">
        <f t="shared" si="2"/>
        <v>300000</v>
      </c>
    </row>
    <row r="27" spans="2:9" ht="63">
      <c r="B27" s="27" t="s">
        <v>166</v>
      </c>
      <c r="C27" s="27" t="s">
        <v>167</v>
      </c>
      <c r="D27" s="27" t="s">
        <v>124</v>
      </c>
      <c r="E27" s="47" t="s">
        <v>168</v>
      </c>
      <c r="F27" s="109" t="s">
        <v>196</v>
      </c>
      <c r="G27" s="60">
        <v>150000</v>
      </c>
      <c r="H27" s="60">
        <v>165000</v>
      </c>
      <c r="I27" s="92">
        <f t="shared" si="2"/>
        <v>315000</v>
      </c>
    </row>
    <row r="28" spans="2:9" ht="47.25">
      <c r="B28" s="24" t="s">
        <v>177</v>
      </c>
      <c r="C28" s="24" t="s">
        <v>91</v>
      </c>
      <c r="D28" s="24" t="s">
        <v>17</v>
      </c>
      <c r="E28" s="101" t="s">
        <v>92</v>
      </c>
      <c r="F28" s="85" t="s">
        <v>180</v>
      </c>
      <c r="G28" s="60">
        <v>200000</v>
      </c>
      <c r="H28" s="100"/>
      <c r="I28" s="92">
        <f t="shared" si="2"/>
        <v>200000</v>
      </c>
    </row>
    <row r="29" spans="2:9" ht="47.25">
      <c r="B29" s="24" t="s">
        <v>177</v>
      </c>
      <c r="C29" s="24" t="s">
        <v>91</v>
      </c>
      <c r="D29" s="24" t="s">
        <v>17</v>
      </c>
      <c r="E29" s="101" t="s">
        <v>92</v>
      </c>
      <c r="F29" s="85" t="s">
        <v>171</v>
      </c>
      <c r="G29" s="91">
        <v>300000</v>
      </c>
      <c r="H29" s="91"/>
      <c r="I29" s="92">
        <f>G29+H29</f>
        <v>300000</v>
      </c>
    </row>
    <row r="30" spans="2:9" ht="31.5">
      <c r="B30" s="24" t="s">
        <v>177</v>
      </c>
      <c r="C30" s="24" t="s">
        <v>91</v>
      </c>
      <c r="D30" s="24" t="s">
        <v>17</v>
      </c>
      <c r="E30" s="32" t="s">
        <v>92</v>
      </c>
      <c r="F30" s="109" t="s">
        <v>196</v>
      </c>
      <c r="G30" s="91">
        <v>505000</v>
      </c>
      <c r="H30" s="91">
        <v>362000</v>
      </c>
      <c r="I30" s="92">
        <f>G30+H30</f>
        <v>867000</v>
      </c>
    </row>
    <row r="31" spans="2:9" ht="54" customHeight="1">
      <c r="B31" s="25" t="s">
        <v>139</v>
      </c>
      <c r="C31" s="25"/>
      <c r="D31" s="25"/>
      <c r="E31" s="33" t="s">
        <v>140</v>
      </c>
      <c r="F31" s="38" t="s">
        <v>25</v>
      </c>
      <c r="G31" s="43">
        <f>G32</f>
        <v>711000</v>
      </c>
      <c r="H31" s="43">
        <f>H32</f>
        <v>0</v>
      </c>
      <c r="I31" s="43">
        <f t="shared" si="0"/>
        <v>711000</v>
      </c>
    </row>
    <row r="32" spans="1:9" s="30" customFormat="1" ht="50.25" customHeight="1">
      <c r="A32" s="29"/>
      <c r="B32" s="25" t="s">
        <v>141</v>
      </c>
      <c r="C32" s="25"/>
      <c r="D32" s="25"/>
      <c r="E32" s="33" t="s">
        <v>140</v>
      </c>
      <c r="F32" s="38" t="s">
        <v>25</v>
      </c>
      <c r="G32" s="43">
        <f>G33+G36+G37</f>
        <v>711000</v>
      </c>
      <c r="H32" s="43">
        <f>H33+H36+H37</f>
        <v>0</v>
      </c>
      <c r="I32" s="43">
        <f t="shared" si="0"/>
        <v>711000</v>
      </c>
    </row>
    <row r="33" spans="1:9" s="30" customFormat="1" ht="47.25">
      <c r="A33" s="29"/>
      <c r="B33" s="27" t="s">
        <v>142</v>
      </c>
      <c r="C33" s="27" t="s">
        <v>87</v>
      </c>
      <c r="D33" s="27"/>
      <c r="E33" s="31" t="s">
        <v>88</v>
      </c>
      <c r="F33" s="85" t="s">
        <v>138</v>
      </c>
      <c r="G33" s="98">
        <f>G34+G35</f>
        <v>236000</v>
      </c>
      <c r="H33" s="98">
        <f>H34+H35</f>
        <v>0</v>
      </c>
      <c r="I33" s="92">
        <f t="shared" si="0"/>
        <v>236000</v>
      </c>
    </row>
    <row r="34" spans="1:9" s="30" customFormat="1" ht="47.25">
      <c r="A34" s="29"/>
      <c r="B34" s="71" t="s">
        <v>143</v>
      </c>
      <c r="C34" s="71" t="s">
        <v>133</v>
      </c>
      <c r="D34" s="71" t="s">
        <v>89</v>
      </c>
      <c r="E34" s="84" t="s">
        <v>134</v>
      </c>
      <c r="F34" s="86" t="s">
        <v>138</v>
      </c>
      <c r="G34" s="107">
        <v>105000</v>
      </c>
      <c r="H34" s="97"/>
      <c r="I34" s="94">
        <f t="shared" si="0"/>
        <v>105000</v>
      </c>
    </row>
    <row r="35" spans="1:9" s="30" customFormat="1" ht="47.25">
      <c r="A35" s="29"/>
      <c r="B35" s="71" t="s">
        <v>144</v>
      </c>
      <c r="C35" s="71" t="s">
        <v>136</v>
      </c>
      <c r="D35" s="71" t="s">
        <v>89</v>
      </c>
      <c r="E35" s="84" t="s">
        <v>137</v>
      </c>
      <c r="F35" s="86" t="s">
        <v>138</v>
      </c>
      <c r="G35" s="107">
        <f>121000+10000</f>
        <v>131000</v>
      </c>
      <c r="H35" s="97"/>
      <c r="I35" s="94">
        <f t="shared" si="0"/>
        <v>131000</v>
      </c>
    </row>
    <row r="36" spans="2:9" ht="47.25">
      <c r="B36" s="24" t="s">
        <v>145</v>
      </c>
      <c r="C36" s="24" t="s">
        <v>91</v>
      </c>
      <c r="D36" s="24" t="s">
        <v>17</v>
      </c>
      <c r="E36" s="32" t="s">
        <v>92</v>
      </c>
      <c r="F36" s="85" t="s">
        <v>138</v>
      </c>
      <c r="G36" s="108">
        <v>85000</v>
      </c>
      <c r="H36" s="91"/>
      <c r="I36" s="92">
        <f t="shared" si="0"/>
        <v>85000</v>
      </c>
    </row>
    <row r="37" spans="2:9" ht="31.5">
      <c r="B37" s="24" t="s">
        <v>145</v>
      </c>
      <c r="C37" s="24" t="s">
        <v>91</v>
      </c>
      <c r="D37" s="24" t="s">
        <v>17</v>
      </c>
      <c r="E37" s="32" t="s">
        <v>92</v>
      </c>
      <c r="F37" s="85" t="s">
        <v>186</v>
      </c>
      <c r="G37" s="108">
        <v>390000</v>
      </c>
      <c r="H37" s="91"/>
      <c r="I37" s="92">
        <f t="shared" si="0"/>
        <v>390000</v>
      </c>
    </row>
    <row r="38" spans="2:9" ht="34.5" customHeight="1">
      <c r="B38" s="25" t="s">
        <v>45</v>
      </c>
      <c r="C38" s="25"/>
      <c r="D38" s="28"/>
      <c r="E38" s="33" t="s">
        <v>40</v>
      </c>
      <c r="F38" s="38" t="s">
        <v>25</v>
      </c>
      <c r="G38" s="48">
        <f>G39</f>
        <v>20384600</v>
      </c>
      <c r="H38" s="48">
        <f>H39</f>
        <v>17059850</v>
      </c>
      <c r="I38" s="48">
        <f t="shared" si="0"/>
        <v>37444450</v>
      </c>
    </row>
    <row r="39" spans="2:9" ht="34.5" customHeight="1">
      <c r="B39" s="25" t="s">
        <v>46</v>
      </c>
      <c r="C39" s="25"/>
      <c r="D39" s="28"/>
      <c r="E39" s="33" t="s">
        <v>40</v>
      </c>
      <c r="F39" s="38" t="s">
        <v>25</v>
      </c>
      <c r="G39" s="48">
        <f>G43+G44+G40+G41+G42</f>
        <v>20384600</v>
      </c>
      <c r="H39" s="48">
        <f>H43+H44+H40+H41+H42</f>
        <v>17059850</v>
      </c>
      <c r="I39" s="48">
        <f t="shared" si="0"/>
        <v>37444450</v>
      </c>
    </row>
    <row r="40" spans="2:9" ht="34.5" customHeight="1">
      <c r="B40" s="27" t="s">
        <v>41</v>
      </c>
      <c r="C40" s="46" t="s">
        <v>42</v>
      </c>
      <c r="D40" s="46" t="s">
        <v>43</v>
      </c>
      <c r="E40" s="47" t="s">
        <v>44</v>
      </c>
      <c r="F40" s="35" t="s">
        <v>126</v>
      </c>
      <c r="G40" s="57">
        <v>890000</v>
      </c>
      <c r="H40" s="55"/>
      <c r="I40" s="56">
        <f t="shared" si="0"/>
        <v>890000</v>
      </c>
    </row>
    <row r="41" spans="2:9" ht="34.5" customHeight="1">
      <c r="B41" s="27" t="s">
        <v>41</v>
      </c>
      <c r="C41" s="46" t="s">
        <v>42</v>
      </c>
      <c r="D41" s="46" t="s">
        <v>43</v>
      </c>
      <c r="E41" s="47" t="s">
        <v>44</v>
      </c>
      <c r="F41" s="35" t="s">
        <v>127</v>
      </c>
      <c r="G41" s="57">
        <v>210000</v>
      </c>
      <c r="H41" s="55"/>
      <c r="I41" s="56">
        <f t="shared" si="0"/>
        <v>210000</v>
      </c>
    </row>
    <row r="42" spans="2:9" ht="63">
      <c r="B42" s="27" t="s">
        <v>41</v>
      </c>
      <c r="C42" s="46" t="s">
        <v>42</v>
      </c>
      <c r="D42" s="46" t="s">
        <v>43</v>
      </c>
      <c r="E42" s="47" t="s">
        <v>44</v>
      </c>
      <c r="F42" s="51" t="s">
        <v>195</v>
      </c>
      <c r="G42" s="57"/>
      <c r="H42" s="55">
        <v>3623250</v>
      </c>
      <c r="I42" s="56">
        <f t="shared" si="0"/>
        <v>3623250</v>
      </c>
    </row>
    <row r="43" spans="2:9" ht="31.5">
      <c r="B43" s="27" t="s">
        <v>41</v>
      </c>
      <c r="C43" s="46" t="s">
        <v>42</v>
      </c>
      <c r="D43" s="46" t="s">
        <v>43</v>
      </c>
      <c r="E43" s="47" t="s">
        <v>44</v>
      </c>
      <c r="F43" s="49" t="s">
        <v>121</v>
      </c>
      <c r="G43" s="54"/>
      <c r="H43" s="55">
        <v>13436600</v>
      </c>
      <c r="I43" s="56">
        <f t="shared" si="0"/>
        <v>13436600</v>
      </c>
    </row>
    <row r="44" spans="2:9" ht="63">
      <c r="B44" s="24" t="s">
        <v>122</v>
      </c>
      <c r="C44" s="24" t="s">
        <v>123</v>
      </c>
      <c r="D44" s="24" t="s">
        <v>124</v>
      </c>
      <c r="E44" s="78" t="s">
        <v>125</v>
      </c>
      <c r="F44" s="49" t="s">
        <v>121</v>
      </c>
      <c r="G44" s="57">
        <v>19284600</v>
      </c>
      <c r="H44" s="55"/>
      <c r="I44" s="56">
        <f t="shared" si="0"/>
        <v>19284600</v>
      </c>
    </row>
    <row r="45" spans="2:9" ht="31.5">
      <c r="B45" s="25" t="s">
        <v>48</v>
      </c>
      <c r="C45" s="25"/>
      <c r="D45" s="28"/>
      <c r="E45" s="34" t="s">
        <v>14</v>
      </c>
      <c r="F45" s="38" t="s">
        <v>25</v>
      </c>
      <c r="G45" s="43">
        <f>G46</f>
        <v>5800000</v>
      </c>
      <c r="H45" s="43">
        <f>H46</f>
        <v>195627.03</v>
      </c>
      <c r="I45" s="43">
        <f t="shared" si="0"/>
        <v>5995627.03</v>
      </c>
    </row>
    <row r="46" spans="1:9" s="30" customFormat="1" ht="33" customHeight="1">
      <c r="A46" s="29"/>
      <c r="B46" s="25" t="s">
        <v>49</v>
      </c>
      <c r="C46" s="25"/>
      <c r="D46" s="28"/>
      <c r="E46" s="34" t="s">
        <v>14</v>
      </c>
      <c r="F46" s="38" t="s">
        <v>25</v>
      </c>
      <c r="G46" s="43">
        <f>G52+G54+G47+G50</f>
        <v>5800000</v>
      </c>
      <c r="H46" s="43">
        <f>H52+H54+H47+H50</f>
        <v>195627.03</v>
      </c>
      <c r="I46" s="43">
        <f t="shared" si="0"/>
        <v>5995627.03</v>
      </c>
    </row>
    <row r="47" spans="1:9" s="30" customFormat="1" ht="33" customHeight="1">
      <c r="A47" s="29"/>
      <c r="B47" s="24" t="s">
        <v>198</v>
      </c>
      <c r="C47" s="24" t="s">
        <v>199</v>
      </c>
      <c r="D47" s="24"/>
      <c r="E47" s="51" t="s">
        <v>200</v>
      </c>
      <c r="F47" s="73" t="s">
        <v>205</v>
      </c>
      <c r="G47" s="57">
        <f>G49+G48</f>
        <v>300000</v>
      </c>
      <c r="H47" s="55"/>
      <c r="I47" s="56">
        <f t="shared" si="0"/>
        <v>300000</v>
      </c>
    </row>
    <row r="48" spans="1:10" s="30" customFormat="1" ht="33" customHeight="1">
      <c r="A48" s="29"/>
      <c r="B48" s="52" t="s">
        <v>213</v>
      </c>
      <c r="C48" s="52" t="s">
        <v>214</v>
      </c>
      <c r="D48" s="52" t="s">
        <v>203</v>
      </c>
      <c r="E48" s="113" t="s">
        <v>215</v>
      </c>
      <c r="F48" s="114" t="s">
        <v>205</v>
      </c>
      <c r="G48" s="81">
        <v>200000</v>
      </c>
      <c r="H48" s="82"/>
      <c r="I48" s="111">
        <f t="shared" si="0"/>
        <v>200000</v>
      </c>
      <c r="J48" s="115"/>
    </row>
    <row r="49" spans="1:10" s="30" customFormat="1" ht="33" customHeight="1">
      <c r="A49" s="29"/>
      <c r="B49" s="52" t="s">
        <v>201</v>
      </c>
      <c r="C49" s="52" t="s">
        <v>202</v>
      </c>
      <c r="D49" s="52" t="s">
        <v>203</v>
      </c>
      <c r="E49" s="53" t="s">
        <v>204</v>
      </c>
      <c r="F49" s="114" t="s">
        <v>205</v>
      </c>
      <c r="G49" s="81">
        <v>100000</v>
      </c>
      <c r="H49" s="81"/>
      <c r="I49" s="111">
        <f t="shared" si="0"/>
        <v>100000</v>
      </c>
      <c r="J49" s="115"/>
    </row>
    <row r="50" spans="1:9" s="30" customFormat="1" ht="33" customHeight="1">
      <c r="A50" s="29"/>
      <c r="B50" s="24" t="s">
        <v>207</v>
      </c>
      <c r="C50" s="24" t="s">
        <v>208</v>
      </c>
      <c r="D50" s="24"/>
      <c r="E50" s="51" t="s">
        <v>209</v>
      </c>
      <c r="F50" s="51" t="s">
        <v>120</v>
      </c>
      <c r="G50" s="57">
        <f>G51</f>
        <v>100000</v>
      </c>
      <c r="H50" s="55"/>
      <c r="I50" s="56">
        <f t="shared" si="0"/>
        <v>100000</v>
      </c>
    </row>
    <row r="51" spans="1:9" s="30" customFormat="1" ht="63">
      <c r="A51" s="29"/>
      <c r="B51" s="52" t="s">
        <v>210</v>
      </c>
      <c r="C51" s="52" t="s">
        <v>211</v>
      </c>
      <c r="D51" s="52" t="s">
        <v>15</v>
      </c>
      <c r="E51" s="53" t="s">
        <v>212</v>
      </c>
      <c r="F51" s="90" t="s">
        <v>120</v>
      </c>
      <c r="G51" s="81">
        <v>100000</v>
      </c>
      <c r="H51" s="81"/>
      <c r="I51" s="111">
        <f t="shared" si="0"/>
        <v>100000</v>
      </c>
    </row>
    <row r="52" spans="2:9" ht="33" customHeight="1">
      <c r="B52" s="24" t="s">
        <v>113</v>
      </c>
      <c r="C52" s="24" t="s">
        <v>114</v>
      </c>
      <c r="D52" s="24"/>
      <c r="E52" s="51" t="s">
        <v>115</v>
      </c>
      <c r="F52" s="51" t="s">
        <v>120</v>
      </c>
      <c r="G52" s="57">
        <f>G53</f>
        <v>5400000</v>
      </c>
      <c r="H52" s="55"/>
      <c r="I52" s="56">
        <f t="shared" si="0"/>
        <v>5400000</v>
      </c>
    </row>
    <row r="53" spans="2:9" ht="78.75">
      <c r="B53" s="52" t="s">
        <v>116</v>
      </c>
      <c r="C53" s="52" t="s">
        <v>117</v>
      </c>
      <c r="D53" s="52" t="s">
        <v>15</v>
      </c>
      <c r="E53" s="53" t="s">
        <v>118</v>
      </c>
      <c r="F53" s="53" t="s">
        <v>120</v>
      </c>
      <c r="G53" s="81">
        <f>5500000-100000</f>
        <v>5400000</v>
      </c>
      <c r="H53" s="81"/>
      <c r="I53" s="111">
        <f t="shared" si="0"/>
        <v>5400000</v>
      </c>
    </row>
    <row r="54" spans="2:9" ht="48" customHeight="1">
      <c r="B54" s="62" t="s">
        <v>78</v>
      </c>
      <c r="C54" s="62">
        <v>8100</v>
      </c>
      <c r="D54" s="63"/>
      <c r="E54" s="64" t="s">
        <v>79</v>
      </c>
      <c r="F54" s="68" t="s">
        <v>80</v>
      </c>
      <c r="G54" s="91"/>
      <c r="H54" s="91">
        <f>H55</f>
        <v>195627.03</v>
      </c>
      <c r="I54" s="56">
        <f t="shared" si="0"/>
        <v>195627.03</v>
      </c>
    </row>
    <row r="55" spans="2:9" ht="47.25">
      <c r="B55" s="65">
        <v>1118103</v>
      </c>
      <c r="C55" s="65">
        <v>8103</v>
      </c>
      <c r="D55" s="66" t="s">
        <v>26</v>
      </c>
      <c r="E55" s="67" t="s">
        <v>31</v>
      </c>
      <c r="F55" s="95" t="s">
        <v>80</v>
      </c>
      <c r="G55" s="93"/>
      <c r="H55" s="93">
        <v>195627.03</v>
      </c>
      <c r="I55" s="111">
        <f t="shared" si="0"/>
        <v>195627.03</v>
      </c>
    </row>
    <row r="56" spans="2:9" ht="31.5">
      <c r="B56" s="25" t="s">
        <v>103</v>
      </c>
      <c r="C56" s="25"/>
      <c r="D56" s="25"/>
      <c r="E56" s="33" t="s">
        <v>21</v>
      </c>
      <c r="F56" s="38" t="s">
        <v>25</v>
      </c>
      <c r="G56" s="43">
        <f>G57</f>
        <v>300000</v>
      </c>
      <c r="H56" s="43">
        <f>H57</f>
        <v>0</v>
      </c>
      <c r="I56" s="43">
        <f t="shared" si="0"/>
        <v>300000</v>
      </c>
    </row>
    <row r="57" spans="2:9" ht="30.75" customHeight="1">
      <c r="B57" s="25" t="s">
        <v>104</v>
      </c>
      <c r="C57" s="25"/>
      <c r="D57" s="25"/>
      <c r="E57" s="33" t="s">
        <v>21</v>
      </c>
      <c r="F57" s="38" t="s">
        <v>25</v>
      </c>
      <c r="G57" s="43">
        <f>G58</f>
        <v>300000</v>
      </c>
      <c r="H57" s="43">
        <f>H58</f>
        <v>0</v>
      </c>
      <c r="I57" s="43">
        <f t="shared" si="0"/>
        <v>300000</v>
      </c>
    </row>
    <row r="58" spans="2:9" ht="33" customHeight="1">
      <c r="B58" s="24" t="s">
        <v>106</v>
      </c>
      <c r="C58" s="24">
        <v>2030</v>
      </c>
      <c r="D58" s="24" t="s">
        <v>107</v>
      </c>
      <c r="E58" s="59" t="s">
        <v>108</v>
      </c>
      <c r="F58" s="73" t="s">
        <v>105</v>
      </c>
      <c r="G58" s="91">
        <v>300000</v>
      </c>
      <c r="H58" s="91"/>
      <c r="I58" s="92">
        <f t="shared" si="0"/>
        <v>300000</v>
      </c>
    </row>
    <row r="59" spans="1:9" s="30" customFormat="1" ht="33" customHeight="1">
      <c r="A59" s="29"/>
      <c r="B59" s="25" t="s">
        <v>94</v>
      </c>
      <c r="C59" s="25"/>
      <c r="D59" s="28"/>
      <c r="E59" s="33" t="s">
        <v>8</v>
      </c>
      <c r="F59" s="38" t="s">
        <v>25</v>
      </c>
      <c r="G59" s="43">
        <f>G60</f>
        <v>3797000</v>
      </c>
      <c r="H59" s="43">
        <f>H60</f>
        <v>0</v>
      </c>
      <c r="I59" s="43">
        <f t="shared" si="0"/>
        <v>3797000</v>
      </c>
    </row>
    <row r="60" spans="2:9" ht="30.75" customHeight="1">
      <c r="B60" s="25" t="s">
        <v>93</v>
      </c>
      <c r="C60" s="25"/>
      <c r="D60" s="25"/>
      <c r="E60" s="33" t="s">
        <v>8</v>
      </c>
      <c r="F60" s="38" t="s">
        <v>25</v>
      </c>
      <c r="G60" s="43">
        <f>G61+G62+G63+G64+G65</f>
        <v>3797000</v>
      </c>
      <c r="H60" s="43">
        <f>H61+H62+H63+H64</f>
        <v>0</v>
      </c>
      <c r="I60" s="43">
        <f t="shared" si="0"/>
        <v>3797000</v>
      </c>
    </row>
    <row r="61" spans="2:9" ht="33" customHeight="1">
      <c r="B61" s="74">
        <v>1513300</v>
      </c>
      <c r="C61" s="74">
        <v>3300</v>
      </c>
      <c r="D61" s="75" t="s">
        <v>16</v>
      </c>
      <c r="E61" s="77" t="s">
        <v>5</v>
      </c>
      <c r="F61" s="76" t="s">
        <v>11</v>
      </c>
      <c r="G61" s="57">
        <f>850000+12000+135000</f>
        <v>997000</v>
      </c>
      <c r="H61" s="57"/>
      <c r="I61" s="54">
        <f>G61+H61</f>
        <v>997000</v>
      </c>
    </row>
    <row r="62" spans="2:9" ht="33" customHeight="1">
      <c r="B62" s="74">
        <v>1513400</v>
      </c>
      <c r="C62" s="74">
        <v>3400</v>
      </c>
      <c r="D62" s="75" t="s">
        <v>16</v>
      </c>
      <c r="E62" s="77" t="s">
        <v>9</v>
      </c>
      <c r="F62" s="76" t="s">
        <v>11</v>
      </c>
      <c r="G62" s="91">
        <v>2500000</v>
      </c>
      <c r="H62" s="91"/>
      <c r="I62" s="92">
        <f>G62+H62</f>
        <v>2500000</v>
      </c>
    </row>
    <row r="63" spans="2:9" ht="32.25" customHeight="1">
      <c r="B63" s="74">
        <v>1513400</v>
      </c>
      <c r="C63" s="74">
        <v>3400</v>
      </c>
      <c r="D63" s="75" t="s">
        <v>16</v>
      </c>
      <c r="E63" s="77" t="s">
        <v>9</v>
      </c>
      <c r="F63" s="35" t="s">
        <v>10</v>
      </c>
      <c r="G63" s="91">
        <v>100000</v>
      </c>
      <c r="H63" s="91"/>
      <c r="I63" s="92">
        <f t="shared" si="0"/>
        <v>100000</v>
      </c>
    </row>
    <row r="64" spans="2:9" ht="48" customHeight="1">
      <c r="B64" s="74">
        <v>1513400</v>
      </c>
      <c r="C64" s="74">
        <v>3400</v>
      </c>
      <c r="D64" s="75" t="s">
        <v>16</v>
      </c>
      <c r="E64" s="77" t="s">
        <v>9</v>
      </c>
      <c r="F64" s="35" t="s">
        <v>95</v>
      </c>
      <c r="G64" s="91">
        <v>30000</v>
      </c>
      <c r="H64" s="91"/>
      <c r="I64" s="92">
        <f t="shared" si="0"/>
        <v>30000</v>
      </c>
    </row>
    <row r="65" spans="2:9" ht="31.5">
      <c r="B65" s="74">
        <v>1513400</v>
      </c>
      <c r="C65" s="74">
        <v>3400</v>
      </c>
      <c r="D65" s="75" t="s">
        <v>16</v>
      </c>
      <c r="E65" s="77" t="s">
        <v>9</v>
      </c>
      <c r="F65" s="35" t="s">
        <v>216</v>
      </c>
      <c r="G65" s="91">
        <v>170000</v>
      </c>
      <c r="H65" s="91"/>
      <c r="I65" s="92">
        <f t="shared" si="0"/>
        <v>170000</v>
      </c>
    </row>
    <row r="66" spans="2:9" ht="33" customHeight="1">
      <c r="B66" s="25" t="s">
        <v>85</v>
      </c>
      <c r="C66" s="25"/>
      <c r="D66" s="25"/>
      <c r="E66" s="33" t="s">
        <v>37</v>
      </c>
      <c r="F66" s="38" t="s">
        <v>25</v>
      </c>
      <c r="G66" s="43">
        <f>G67</f>
        <v>350000</v>
      </c>
      <c r="H66" s="43">
        <f>H67</f>
        <v>0</v>
      </c>
      <c r="I66" s="43">
        <f t="shared" si="0"/>
        <v>350000</v>
      </c>
    </row>
    <row r="67" spans="2:9" ht="33" customHeight="1">
      <c r="B67" s="25" t="s">
        <v>86</v>
      </c>
      <c r="C67" s="25"/>
      <c r="D67" s="25"/>
      <c r="E67" s="33" t="s">
        <v>37</v>
      </c>
      <c r="F67" s="38" t="s">
        <v>25</v>
      </c>
      <c r="G67" s="43">
        <f>G68</f>
        <v>350000</v>
      </c>
      <c r="H67" s="43">
        <f>H68</f>
        <v>0</v>
      </c>
      <c r="I67" s="43">
        <f t="shared" si="0"/>
        <v>350000</v>
      </c>
    </row>
    <row r="68" spans="2:9" ht="41.25" customHeight="1">
      <c r="B68" s="24" t="s">
        <v>90</v>
      </c>
      <c r="C68" s="24" t="s">
        <v>91</v>
      </c>
      <c r="D68" s="24" t="s">
        <v>17</v>
      </c>
      <c r="E68" s="32" t="s">
        <v>92</v>
      </c>
      <c r="F68" s="35" t="s">
        <v>84</v>
      </c>
      <c r="G68" s="60">
        <v>350000</v>
      </c>
      <c r="H68" s="70"/>
      <c r="I68" s="58">
        <f t="shared" si="0"/>
        <v>350000</v>
      </c>
    </row>
    <row r="69" spans="2:9" ht="15.75">
      <c r="B69" s="25" t="s">
        <v>188</v>
      </c>
      <c r="C69" s="25"/>
      <c r="D69" s="25"/>
      <c r="E69" s="33" t="s">
        <v>189</v>
      </c>
      <c r="F69" s="38" t="s">
        <v>25</v>
      </c>
      <c r="G69" s="43">
        <f>G70</f>
        <v>200000</v>
      </c>
      <c r="H69" s="43">
        <f>H70</f>
        <v>0</v>
      </c>
      <c r="I69" s="43">
        <f>G69+H69</f>
        <v>200000</v>
      </c>
    </row>
    <row r="70" spans="2:9" ht="15.75">
      <c r="B70" s="25" t="s">
        <v>190</v>
      </c>
      <c r="C70" s="25"/>
      <c r="D70" s="25"/>
      <c r="E70" s="33" t="s">
        <v>189</v>
      </c>
      <c r="F70" s="38" t="s">
        <v>25</v>
      </c>
      <c r="G70" s="43">
        <f>G71</f>
        <v>200000</v>
      </c>
      <c r="H70" s="43">
        <f>H71</f>
        <v>0</v>
      </c>
      <c r="I70" s="43">
        <f>G70+H70</f>
        <v>200000</v>
      </c>
    </row>
    <row r="71" spans="2:9" ht="63">
      <c r="B71" s="27" t="s">
        <v>191</v>
      </c>
      <c r="C71" s="27" t="s">
        <v>167</v>
      </c>
      <c r="D71" s="27" t="s">
        <v>124</v>
      </c>
      <c r="E71" s="47" t="s">
        <v>168</v>
      </c>
      <c r="F71" s="109" t="s">
        <v>192</v>
      </c>
      <c r="G71" s="60">
        <v>200000</v>
      </c>
      <c r="H71" s="70"/>
      <c r="I71" s="58">
        <f>G71+H71</f>
        <v>200000</v>
      </c>
    </row>
    <row r="72" spans="2:9" ht="49.5" customHeight="1">
      <c r="B72" s="25" t="s">
        <v>55</v>
      </c>
      <c r="C72" s="25"/>
      <c r="D72" s="25"/>
      <c r="E72" s="33" t="s">
        <v>32</v>
      </c>
      <c r="F72" s="40" t="s">
        <v>25</v>
      </c>
      <c r="G72" s="41">
        <f>G73</f>
        <v>1800000</v>
      </c>
      <c r="H72" s="41">
        <f>H73</f>
        <v>7676000</v>
      </c>
      <c r="I72" s="41">
        <f t="shared" si="0"/>
        <v>9476000</v>
      </c>
    </row>
    <row r="73" spans="2:9" ht="61.5" customHeight="1">
      <c r="B73" s="25" t="s">
        <v>56</v>
      </c>
      <c r="C73" s="25"/>
      <c r="D73" s="25"/>
      <c r="E73" s="33" t="s">
        <v>32</v>
      </c>
      <c r="F73" s="40" t="s">
        <v>25</v>
      </c>
      <c r="G73" s="41">
        <f>G74+G76+G75</f>
        <v>1800000</v>
      </c>
      <c r="H73" s="41">
        <f>H74+H76+H75</f>
        <v>7676000</v>
      </c>
      <c r="I73" s="41">
        <f t="shared" si="0"/>
        <v>9476000</v>
      </c>
    </row>
    <row r="74" spans="2:9" ht="47.25" customHeight="1">
      <c r="B74" s="24" t="s">
        <v>57</v>
      </c>
      <c r="C74" s="24" t="s">
        <v>59</v>
      </c>
      <c r="D74" s="24" t="s">
        <v>33</v>
      </c>
      <c r="E74" s="31" t="s">
        <v>58</v>
      </c>
      <c r="F74" s="106" t="s">
        <v>34</v>
      </c>
      <c r="G74" s="60">
        <v>1000000</v>
      </c>
      <c r="H74" s="42"/>
      <c r="I74" s="58">
        <f t="shared" si="0"/>
        <v>1000000</v>
      </c>
    </row>
    <row r="75" spans="2:9" ht="47.25" customHeight="1">
      <c r="B75" s="24" t="s">
        <v>187</v>
      </c>
      <c r="C75" s="24" t="s">
        <v>54</v>
      </c>
      <c r="D75" s="24" t="s">
        <v>29</v>
      </c>
      <c r="E75" s="51" t="s">
        <v>149</v>
      </c>
      <c r="F75" s="35" t="s">
        <v>193</v>
      </c>
      <c r="G75" s="70">
        <v>800000</v>
      </c>
      <c r="H75" s="70"/>
      <c r="I75" s="58">
        <f t="shared" si="0"/>
        <v>800000</v>
      </c>
    </row>
    <row r="76" spans="2:9" ht="15.75">
      <c r="B76" s="24" t="s">
        <v>206</v>
      </c>
      <c r="C76" s="24" t="s">
        <v>146</v>
      </c>
      <c r="D76" s="24" t="s">
        <v>124</v>
      </c>
      <c r="E76" s="87" t="s">
        <v>147</v>
      </c>
      <c r="F76" s="35" t="s">
        <v>217</v>
      </c>
      <c r="G76" s="60"/>
      <c r="H76" s="70">
        <v>7676000</v>
      </c>
      <c r="I76" s="58">
        <f t="shared" si="0"/>
        <v>7676000</v>
      </c>
    </row>
    <row r="77" spans="2:9" ht="31.5">
      <c r="B77" s="25" t="s">
        <v>60</v>
      </c>
      <c r="C77" s="25"/>
      <c r="D77" s="28"/>
      <c r="E77" s="33" t="s">
        <v>20</v>
      </c>
      <c r="F77" s="38" t="s">
        <v>25</v>
      </c>
      <c r="G77" s="43">
        <f>G78</f>
        <v>0</v>
      </c>
      <c r="H77" s="43">
        <f>H78</f>
        <v>6036438.9799999995</v>
      </c>
      <c r="I77" s="43">
        <f t="shared" si="0"/>
        <v>6036438.9799999995</v>
      </c>
    </row>
    <row r="78" spans="1:9" s="30" customFormat="1" ht="30.75" customHeight="1">
      <c r="A78" s="29"/>
      <c r="B78" s="25" t="s">
        <v>61</v>
      </c>
      <c r="C78" s="25"/>
      <c r="D78" s="28"/>
      <c r="E78" s="33" t="s">
        <v>20</v>
      </c>
      <c r="F78" s="38" t="s">
        <v>25</v>
      </c>
      <c r="G78" s="43">
        <f>G79+G80</f>
        <v>0</v>
      </c>
      <c r="H78" s="43">
        <f>H79+H80</f>
        <v>6036438.9799999995</v>
      </c>
      <c r="I78" s="43">
        <f t="shared" si="0"/>
        <v>6036438.9799999995</v>
      </c>
    </row>
    <row r="79" spans="2:9" ht="33.75" customHeight="1">
      <c r="B79" s="27" t="s">
        <v>63</v>
      </c>
      <c r="C79" s="27" t="s">
        <v>64</v>
      </c>
      <c r="D79" s="24" t="s">
        <v>22</v>
      </c>
      <c r="E79" s="51" t="s">
        <v>65</v>
      </c>
      <c r="F79" s="49" t="s">
        <v>62</v>
      </c>
      <c r="G79" s="92"/>
      <c r="H79" s="55">
        <v>4001397.78</v>
      </c>
      <c r="I79" s="92">
        <f t="shared" si="0"/>
        <v>4001397.78</v>
      </c>
    </row>
    <row r="80" spans="2:9" ht="31.5">
      <c r="B80" s="24" t="s">
        <v>66</v>
      </c>
      <c r="C80" s="24" t="s">
        <v>67</v>
      </c>
      <c r="D80" s="24" t="s">
        <v>68</v>
      </c>
      <c r="E80" s="31" t="s">
        <v>69</v>
      </c>
      <c r="F80" s="49" t="s">
        <v>62</v>
      </c>
      <c r="G80" s="92"/>
      <c r="H80" s="55">
        <v>2035041.2</v>
      </c>
      <c r="I80" s="92">
        <f t="shared" si="0"/>
        <v>2035041.2</v>
      </c>
    </row>
    <row r="81" spans="1:9" s="30" customFormat="1" ht="30.75" customHeight="1">
      <c r="A81" s="29"/>
      <c r="B81" s="25" t="s">
        <v>70</v>
      </c>
      <c r="C81" s="25"/>
      <c r="D81" s="28"/>
      <c r="E81" s="34" t="s">
        <v>12</v>
      </c>
      <c r="F81" s="38" t="s">
        <v>25</v>
      </c>
      <c r="G81" s="43">
        <f>G82</f>
        <v>1600000</v>
      </c>
      <c r="H81" s="43">
        <f>H82</f>
        <v>15000</v>
      </c>
      <c r="I81" s="43">
        <f t="shared" si="0"/>
        <v>1615000</v>
      </c>
    </row>
    <row r="82" spans="1:9" s="30" customFormat="1" ht="30.75" customHeight="1">
      <c r="A82" s="29"/>
      <c r="B82" s="25" t="s">
        <v>71</v>
      </c>
      <c r="C82" s="25"/>
      <c r="D82" s="28"/>
      <c r="E82" s="34" t="s">
        <v>12</v>
      </c>
      <c r="F82" s="38" t="s">
        <v>25</v>
      </c>
      <c r="G82" s="43">
        <f>G83+G85</f>
        <v>1600000</v>
      </c>
      <c r="H82" s="43">
        <f>H83+H85</f>
        <v>15000</v>
      </c>
      <c r="I82" s="43">
        <f t="shared" si="0"/>
        <v>1615000</v>
      </c>
    </row>
    <row r="83" spans="2:9" ht="47.25">
      <c r="B83" s="62" t="s">
        <v>81</v>
      </c>
      <c r="C83" s="62">
        <v>8090</v>
      </c>
      <c r="D83" s="63"/>
      <c r="E83" s="64" t="s">
        <v>82</v>
      </c>
      <c r="F83" s="36" t="s">
        <v>35</v>
      </c>
      <c r="G83" s="91">
        <f>G84</f>
        <v>400000</v>
      </c>
      <c r="H83" s="91"/>
      <c r="I83" s="92">
        <f t="shared" si="0"/>
        <v>400000</v>
      </c>
    </row>
    <row r="84" spans="2:9" ht="33.75" customHeight="1">
      <c r="B84" s="65">
        <v>5318091</v>
      </c>
      <c r="C84" s="65">
        <v>8091</v>
      </c>
      <c r="D84" s="66" t="s">
        <v>27</v>
      </c>
      <c r="E84" s="69" t="s">
        <v>83</v>
      </c>
      <c r="F84" s="89" t="s">
        <v>35</v>
      </c>
      <c r="G84" s="93">
        <v>400000</v>
      </c>
      <c r="H84" s="93"/>
      <c r="I84" s="94">
        <f aca="true" t="shared" si="3" ref="I84:I105">G84+H84</f>
        <v>400000</v>
      </c>
    </row>
    <row r="85" spans="2:9" ht="47.25">
      <c r="B85" s="62">
        <v>5318100</v>
      </c>
      <c r="C85" s="62">
        <v>8100</v>
      </c>
      <c r="D85" s="63"/>
      <c r="E85" s="64" t="s">
        <v>79</v>
      </c>
      <c r="F85" s="36"/>
      <c r="G85" s="91">
        <f>G86+G87+G88</f>
        <v>1200000</v>
      </c>
      <c r="H85" s="91">
        <f>H86+H87+H88</f>
        <v>15000</v>
      </c>
      <c r="I85" s="92">
        <f t="shared" si="3"/>
        <v>1215000</v>
      </c>
    </row>
    <row r="86" spans="2:9" ht="47.25">
      <c r="B86" s="65">
        <v>5318106</v>
      </c>
      <c r="C86" s="65">
        <v>8106</v>
      </c>
      <c r="D86" s="66" t="s">
        <v>26</v>
      </c>
      <c r="E86" s="69" t="s">
        <v>7</v>
      </c>
      <c r="F86" s="90" t="s">
        <v>36</v>
      </c>
      <c r="G86" s="93">
        <v>900000</v>
      </c>
      <c r="H86" s="94"/>
      <c r="I86" s="94">
        <f t="shared" si="3"/>
        <v>900000</v>
      </c>
    </row>
    <row r="87" spans="2:9" ht="63">
      <c r="B87" s="52" t="s">
        <v>155</v>
      </c>
      <c r="C87" s="52" t="s">
        <v>156</v>
      </c>
      <c r="D87" s="52" t="s">
        <v>26</v>
      </c>
      <c r="E87" s="88" t="s">
        <v>157</v>
      </c>
      <c r="F87" s="90" t="s">
        <v>36</v>
      </c>
      <c r="G87" s="93">
        <v>200000</v>
      </c>
      <c r="H87" s="93"/>
      <c r="I87" s="94">
        <f t="shared" si="3"/>
        <v>200000</v>
      </c>
    </row>
    <row r="88" spans="2:9" ht="31.5">
      <c r="B88" s="65">
        <v>5318106</v>
      </c>
      <c r="C88" s="65">
        <v>8106</v>
      </c>
      <c r="D88" s="66" t="s">
        <v>26</v>
      </c>
      <c r="E88" s="69" t="s">
        <v>7</v>
      </c>
      <c r="F88" s="72" t="s">
        <v>84</v>
      </c>
      <c r="G88" s="93">
        <v>100000</v>
      </c>
      <c r="H88" s="93">
        <v>15000</v>
      </c>
      <c r="I88" s="94">
        <f t="shared" si="3"/>
        <v>115000</v>
      </c>
    </row>
    <row r="89" spans="2:9" ht="31.5">
      <c r="B89" s="25" t="s">
        <v>72</v>
      </c>
      <c r="C89" s="25"/>
      <c r="D89" s="25"/>
      <c r="E89" s="33" t="s">
        <v>18</v>
      </c>
      <c r="F89" s="38" t="s">
        <v>25</v>
      </c>
      <c r="G89" s="43">
        <f>G90</f>
        <v>0</v>
      </c>
      <c r="H89" s="43">
        <f>H90</f>
        <v>98000</v>
      </c>
      <c r="I89" s="43">
        <f t="shared" si="3"/>
        <v>98000</v>
      </c>
    </row>
    <row r="90" spans="1:9" s="30" customFormat="1" ht="30.75" customHeight="1">
      <c r="A90" s="29"/>
      <c r="B90" s="25" t="s">
        <v>73</v>
      </c>
      <c r="C90" s="25"/>
      <c r="D90" s="25"/>
      <c r="E90" s="33" t="s">
        <v>18</v>
      </c>
      <c r="F90" s="38" t="s">
        <v>25</v>
      </c>
      <c r="G90" s="43">
        <f>G91</f>
        <v>0</v>
      </c>
      <c r="H90" s="43">
        <f>H91</f>
        <v>98000</v>
      </c>
      <c r="I90" s="43">
        <f t="shared" si="3"/>
        <v>98000</v>
      </c>
    </row>
    <row r="91" spans="2:9" ht="31.5">
      <c r="B91" s="24" t="s">
        <v>74</v>
      </c>
      <c r="C91" s="24" t="s">
        <v>75</v>
      </c>
      <c r="D91" s="24" t="s">
        <v>23</v>
      </c>
      <c r="E91" s="61" t="s">
        <v>19</v>
      </c>
      <c r="F91" s="49" t="s">
        <v>62</v>
      </c>
      <c r="G91" s="92"/>
      <c r="H91" s="91">
        <v>98000</v>
      </c>
      <c r="I91" s="92">
        <f t="shared" si="3"/>
        <v>98000</v>
      </c>
    </row>
    <row r="92" spans="2:9" ht="47.25" customHeight="1">
      <c r="B92" s="25" t="s">
        <v>76</v>
      </c>
      <c r="C92" s="25"/>
      <c r="D92" s="28"/>
      <c r="E92" s="33" t="s">
        <v>6</v>
      </c>
      <c r="F92" s="38" t="s">
        <v>25</v>
      </c>
      <c r="G92" s="43">
        <f>G93</f>
        <v>941000</v>
      </c>
      <c r="H92" s="43">
        <f>H93</f>
        <v>767295</v>
      </c>
      <c r="I92" s="43">
        <f t="shared" si="3"/>
        <v>1708295</v>
      </c>
    </row>
    <row r="93" spans="1:9" s="30" customFormat="1" ht="45.75" customHeight="1">
      <c r="A93" s="29"/>
      <c r="B93" s="25" t="s">
        <v>77</v>
      </c>
      <c r="C93" s="25"/>
      <c r="D93" s="28"/>
      <c r="E93" s="33" t="s">
        <v>6</v>
      </c>
      <c r="F93" s="38" t="s">
        <v>25</v>
      </c>
      <c r="G93" s="43">
        <f>G94+G95</f>
        <v>941000</v>
      </c>
      <c r="H93" s="43">
        <f>H94+H95</f>
        <v>767295</v>
      </c>
      <c r="I93" s="43">
        <f t="shared" si="3"/>
        <v>1708295</v>
      </c>
    </row>
    <row r="94" spans="2:9" ht="47.25">
      <c r="B94" s="24" t="s">
        <v>148</v>
      </c>
      <c r="C94" s="27" t="s">
        <v>54</v>
      </c>
      <c r="D94" s="24" t="s">
        <v>29</v>
      </c>
      <c r="E94" s="78" t="s">
        <v>149</v>
      </c>
      <c r="F94" s="49" t="s">
        <v>153</v>
      </c>
      <c r="G94" s="91">
        <v>941000</v>
      </c>
      <c r="H94" s="91">
        <v>559000</v>
      </c>
      <c r="I94" s="92">
        <f t="shared" si="3"/>
        <v>1500000</v>
      </c>
    </row>
    <row r="95" spans="2:9" ht="63">
      <c r="B95" s="24" t="s">
        <v>150</v>
      </c>
      <c r="C95" s="27" t="s">
        <v>151</v>
      </c>
      <c r="D95" s="24" t="s">
        <v>28</v>
      </c>
      <c r="E95" s="78" t="s">
        <v>152</v>
      </c>
      <c r="F95" s="49" t="s">
        <v>154</v>
      </c>
      <c r="G95" s="91"/>
      <c r="H95" s="91">
        <v>208295</v>
      </c>
      <c r="I95" s="92">
        <f t="shared" si="3"/>
        <v>208295</v>
      </c>
    </row>
    <row r="96" spans="2:9" ht="33.75" customHeight="1">
      <c r="B96" s="25" t="s">
        <v>96</v>
      </c>
      <c r="C96" s="25"/>
      <c r="D96" s="25"/>
      <c r="E96" s="33" t="s">
        <v>97</v>
      </c>
      <c r="F96" s="38" t="s">
        <v>25</v>
      </c>
      <c r="G96" s="43">
        <f>G97</f>
        <v>1150000</v>
      </c>
      <c r="H96" s="43">
        <f>H97</f>
        <v>1491300</v>
      </c>
      <c r="I96" s="43">
        <f t="shared" si="3"/>
        <v>2641300</v>
      </c>
    </row>
    <row r="97" spans="2:9" ht="33.75" customHeight="1">
      <c r="B97" s="25" t="s">
        <v>98</v>
      </c>
      <c r="C97" s="25"/>
      <c r="D97" s="25"/>
      <c r="E97" s="33" t="s">
        <v>97</v>
      </c>
      <c r="F97" s="38" t="s">
        <v>25</v>
      </c>
      <c r="G97" s="43">
        <f>G98+G99+G100+G101</f>
        <v>1150000</v>
      </c>
      <c r="H97" s="43">
        <f>H98+H99+H100+H101</f>
        <v>1491300</v>
      </c>
      <c r="I97" s="43">
        <f t="shared" si="3"/>
        <v>2641300</v>
      </c>
    </row>
    <row r="98" spans="2:9" ht="33.75" customHeight="1">
      <c r="B98" s="24" t="s">
        <v>158</v>
      </c>
      <c r="C98" s="27" t="s">
        <v>159</v>
      </c>
      <c r="D98" s="24" t="s">
        <v>29</v>
      </c>
      <c r="E98" s="78" t="s">
        <v>160</v>
      </c>
      <c r="F98" s="79" t="s">
        <v>163</v>
      </c>
      <c r="G98" s="98">
        <v>100000</v>
      </c>
      <c r="H98" s="98"/>
      <c r="I98" s="92">
        <f t="shared" si="3"/>
        <v>100000</v>
      </c>
    </row>
    <row r="99" spans="2:9" ht="33.75" customHeight="1">
      <c r="B99" s="24" t="s">
        <v>161</v>
      </c>
      <c r="C99" s="27" t="s">
        <v>54</v>
      </c>
      <c r="D99" s="24" t="s">
        <v>29</v>
      </c>
      <c r="E99" s="78" t="s">
        <v>149</v>
      </c>
      <c r="F99" s="79" t="s">
        <v>164</v>
      </c>
      <c r="G99" s="98">
        <v>250000</v>
      </c>
      <c r="H99" s="98"/>
      <c r="I99" s="92">
        <f t="shared" si="3"/>
        <v>250000</v>
      </c>
    </row>
    <row r="100" spans="2:9" ht="51" customHeight="1">
      <c r="B100" s="24" t="s">
        <v>99</v>
      </c>
      <c r="C100" s="27" t="s">
        <v>100</v>
      </c>
      <c r="D100" s="24" t="s">
        <v>17</v>
      </c>
      <c r="E100" s="78" t="s">
        <v>101</v>
      </c>
      <c r="F100" s="79" t="s">
        <v>102</v>
      </c>
      <c r="G100" s="91"/>
      <c r="H100" s="91">
        <f>890000+601300</f>
        <v>1491300</v>
      </c>
      <c r="I100" s="92">
        <f t="shared" si="3"/>
        <v>1491300</v>
      </c>
    </row>
    <row r="101" spans="2:9" ht="60">
      <c r="B101" s="24" t="s">
        <v>162</v>
      </c>
      <c r="C101" s="27" t="s">
        <v>91</v>
      </c>
      <c r="D101" s="24" t="s">
        <v>17</v>
      </c>
      <c r="E101" s="78" t="s">
        <v>47</v>
      </c>
      <c r="F101" s="79" t="s">
        <v>165</v>
      </c>
      <c r="G101" s="91">
        <v>800000</v>
      </c>
      <c r="H101" s="91"/>
      <c r="I101" s="92">
        <f t="shared" si="3"/>
        <v>800000</v>
      </c>
    </row>
    <row r="102" spans="2:9" ht="31.5">
      <c r="B102" s="25" t="s">
        <v>173</v>
      </c>
      <c r="C102" s="25"/>
      <c r="D102" s="25"/>
      <c r="E102" s="33" t="s">
        <v>174</v>
      </c>
      <c r="F102" s="38" t="s">
        <v>25</v>
      </c>
      <c r="G102" s="43">
        <f>G103</f>
        <v>75000</v>
      </c>
      <c r="H102" s="43">
        <f>H103</f>
        <v>38000</v>
      </c>
      <c r="I102" s="43">
        <f>G102+H102</f>
        <v>113000</v>
      </c>
    </row>
    <row r="103" spans="2:9" ht="31.5">
      <c r="B103" s="25" t="s">
        <v>175</v>
      </c>
      <c r="C103" s="25"/>
      <c r="D103" s="25"/>
      <c r="E103" s="33" t="s">
        <v>174</v>
      </c>
      <c r="F103" s="38" t="s">
        <v>25</v>
      </c>
      <c r="G103" s="43">
        <f>G104</f>
        <v>75000</v>
      </c>
      <c r="H103" s="43">
        <f>H104</f>
        <v>38000</v>
      </c>
      <c r="I103" s="43">
        <f>G103+H103</f>
        <v>113000</v>
      </c>
    </row>
    <row r="104" spans="2:9" ht="63">
      <c r="B104" s="110" t="s">
        <v>176</v>
      </c>
      <c r="C104" s="27" t="s">
        <v>167</v>
      </c>
      <c r="D104" s="27" t="s">
        <v>124</v>
      </c>
      <c r="E104" s="47" t="s">
        <v>168</v>
      </c>
      <c r="F104" s="109" t="s">
        <v>196</v>
      </c>
      <c r="G104" s="60">
        <v>75000</v>
      </c>
      <c r="H104" s="60">
        <v>38000</v>
      </c>
      <c r="I104" s="58">
        <f>G104+H104</f>
        <v>113000</v>
      </c>
    </row>
    <row r="105" spans="2:9" ht="18.75">
      <c r="B105" s="15"/>
      <c r="C105" s="15"/>
      <c r="D105" s="19"/>
      <c r="E105" s="37" t="s">
        <v>2</v>
      </c>
      <c r="F105" s="16"/>
      <c r="G105" s="99">
        <f>G6+G14+G31+G38+G45+G56+G59+G66+G69+G72+G77+G81+G89+G92+G96+G102</f>
        <v>41648170</v>
      </c>
      <c r="H105" s="99">
        <f>H6+H14+H31+H38+H45+H56+H59+H66+H69+H72+H77+H81+H89+H92+H96+H102</f>
        <v>36034511.01</v>
      </c>
      <c r="I105" s="99">
        <f t="shared" si="3"/>
        <v>77682681.00999999</v>
      </c>
    </row>
    <row r="107" spans="2:10" ht="18.75">
      <c r="B107" s="4" t="s">
        <v>24</v>
      </c>
      <c r="C107" s="4"/>
      <c r="D107" s="4"/>
      <c r="E107" s="4"/>
      <c r="F107" s="80"/>
      <c r="G107" s="1" t="s">
        <v>109</v>
      </c>
      <c r="H107" s="1"/>
      <c r="I107" s="45"/>
      <c r="J107" s="44"/>
    </row>
    <row r="108" spans="2:15" ht="20.25" customHeight="1">
      <c r="B108" s="2"/>
      <c r="C108" s="2"/>
      <c r="D108" s="2"/>
      <c r="E108" s="2"/>
      <c r="F108" s="2"/>
      <c r="G108" s="2"/>
      <c r="H108" s="2"/>
      <c r="I108" s="2"/>
      <c r="J108" s="23"/>
      <c r="K108" s="23"/>
      <c r="L108" s="23"/>
      <c r="M108" s="23"/>
      <c r="N108" s="23"/>
      <c r="O108" s="23"/>
    </row>
    <row r="109" spans="2:15" ht="19.5" customHeight="1">
      <c r="B109" s="2"/>
      <c r="C109" s="2"/>
      <c r="D109" s="2"/>
      <c r="E109" s="2"/>
      <c r="F109" s="2"/>
      <c r="G109" s="2"/>
      <c r="H109" s="2"/>
      <c r="I109" s="2"/>
      <c r="J109" s="23"/>
      <c r="K109" s="23"/>
      <c r="L109" s="23"/>
      <c r="M109" s="23"/>
      <c r="N109" s="23"/>
      <c r="O109" s="23"/>
    </row>
  </sheetData>
  <sheetProtection/>
  <mergeCells count="7">
    <mergeCell ref="B108:I108"/>
    <mergeCell ref="B109:I109"/>
    <mergeCell ref="B1:I1"/>
    <mergeCell ref="G2:I2"/>
    <mergeCell ref="B3:I3"/>
    <mergeCell ref="B107:E107"/>
    <mergeCell ref="G107:H107"/>
  </mergeCells>
  <printOptions/>
  <pageMargins left="0.6692913385826772" right="0.5118110236220472" top="0.5511811023622047" bottom="0.35433070866141736" header="0.15748031496062992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2" manualBreakCount="2">
    <brk id="71" min="1" max="8" man="1"/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2017-02-16T13:19:24Z</cp:lastPrinted>
  <dcterms:created xsi:type="dcterms:W3CDTF">2014-01-17T10:52:16Z</dcterms:created>
  <dcterms:modified xsi:type="dcterms:W3CDTF">2017-03-23T14:18:13Z</dcterms:modified>
  <cp:category/>
  <cp:version/>
  <cp:contentType/>
  <cp:contentStatus/>
</cp:coreProperties>
</file>